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600" windowHeight="8775" activeTab="1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dio'!$A$2:$S$164</definedName>
    <definedName name="_xlnm.Print_Area" localSheetId="1">'Posebni dio'!$A$1:$W$695</definedName>
  </definedNames>
  <calcPr fullCalcOnLoad="1"/>
</workbook>
</file>

<file path=xl/sharedStrings.xml><?xml version="1.0" encoding="utf-8"?>
<sst xmlns="http://schemas.openxmlformats.org/spreadsheetml/2006/main" count="1559" uniqueCount="671">
  <si>
    <t>Ostvarenje</t>
  </si>
  <si>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</si>
  <si>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</si>
  <si>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</si>
  <si>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</si>
  <si>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</si>
  <si>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</si>
  <si>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</si>
  <si>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</si>
  <si>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</si>
  <si>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</si>
  <si>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</si>
  <si>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</si>
  <si>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</si>
  <si>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</si>
  <si>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</si>
  <si>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</si>
  <si>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</si>
  <si>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</si>
  <si>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</si>
  <si>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</si>
  <si>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</si>
  <si>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</si>
  <si>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</si>
  <si>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</si>
  <si>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</si>
  <si>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</si>
  <si>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</si>
  <si>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</si>
  <si>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</si>
  <si>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</si>
  <si>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</si>
  <si>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</si>
  <si>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</si>
  <si>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</si>
  <si>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</si>
  <si>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</si>
  <si>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</si>
  <si>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</si>
  <si>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</si>
  <si>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</si>
  <si>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</si>
  <si>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</si>
  <si>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</si>
  <si>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</si>
  <si>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</si>
  <si>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</si>
  <si>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</si>
  <si>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</si>
  <si>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</si>
  <si>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</si>
  <si>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</si>
  <si>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</si>
  <si>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</si>
  <si>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</si>
  <si>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</si>
  <si>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</si>
  <si>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</si>
  <si>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</si>
  <si>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</si>
  <si>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</si>
  <si>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</si>
  <si>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</si>
  <si>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</si>
  <si>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</si>
  <si>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</si>
  <si>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</si>
  <si>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</si>
  <si>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</si>
  <si>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</si>
  <si>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</si>
  <si>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</si>
  <si>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</si>
  <si>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</si>
  <si>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</si>
  <si>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</si>
  <si>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</si>
  <si>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</si>
  <si>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</si>
  <si>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</si>
  <si>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</si>
  <si>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</si>
  <si>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</si>
  <si>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</si>
  <si>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</si>
  <si>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</si>
  <si>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</si>
  <si>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</si>
  <si>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</si>
  <si>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</si>
  <si>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</si>
  <si>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</si>
  <si>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</si>
  <si>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</si>
  <si>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</si>
  <si>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</si>
  <si>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</si>
  <si>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</si>
  <si>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</si>
  <si>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</si>
  <si>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</si>
  <si>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</si>
  <si>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</si>
  <si>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</si>
  <si>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</si>
  <si>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</si>
  <si>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</si>
  <si>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</si>
  <si>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</si>
  <si>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</si>
  <si>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</si>
  <si>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</si>
  <si>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</si>
  <si>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</si>
  <si>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</si>
  <si>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</si>
  <si>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</si>
  <si>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</si>
  <si>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</si>
  <si>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</si>
  <si>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</si>
  <si>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</si>
  <si>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</si>
  <si>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</si>
  <si>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</si>
  <si>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</si>
  <si>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</si>
  <si>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</si>
  <si>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</si>
  <si>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</si>
  <si>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</si>
  <si>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</si>
  <si>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</si>
  <si>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</si>
  <si>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</si>
  <si>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</si>
  <si>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</si>
  <si>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</si>
  <si>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</si>
  <si>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</si>
  <si>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</si>
  <si>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</si>
  <si>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</si>
  <si>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</si>
  <si>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</si>
  <si>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</si>
  <si>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</si>
  <si>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</si>
  <si>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</si>
  <si>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</si>
  <si>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</si>
  <si>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</si>
  <si>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</si>
  <si>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</si>
  <si>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</si>
  <si>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</si>
  <si>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</si>
  <si>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</si>
  <si>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</si>
  <si>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</si>
  <si>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</si>
  <si>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Uređaji, str. i oprema za ostale namjene - pres-kontejner</t>
  </si>
  <si>
    <t>Ceste, želj. i sl. građ.objekti-Zvonimirova ulica</t>
  </si>
  <si>
    <t>Članak 6.</t>
  </si>
  <si>
    <t>Oprema za ostale namjene - košare za smeće</t>
  </si>
  <si>
    <t>Oprema za ostale namjene - kolica za čistače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</si>
  <si>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</si>
  <si>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</si>
  <si>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</si>
  <si>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</si>
  <si>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</si>
  <si>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</si>
  <si>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</si>
  <si>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</si>
  <si>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</si>
  <si>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</si>
  <si>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</si>
  <si>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</si>
  <si>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</si>
  <si>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</si>
  <si>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</si>
  <si>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</si>
  <si>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</si>
  <si>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</si>
  <si>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</si>
  <si>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</si>
  <si>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</si>
  <si>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</si>
  <si>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</si>
  <si>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</si>
  <si>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</si>
  <si>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</si>
  <si>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</si>
  <si>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</si>
  <si>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</si>
  <si>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</si>
  <si>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</si>
  <si>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</si>
  <si>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</si>
  <si>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</si>
  <si>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</si>
  <si>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</si>
  <si>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</si>
  <si>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</si>
  <si>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</si>
  <si>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</si>
  <si>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</si>
  <si>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</si>
  <si>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</si>
  <si>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</si>
  <si>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</si>
  <si>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</si>
  <si>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</si>
  <si>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</si>
  <si>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</si>
  <si>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</si>
  <si>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</si>
  <si>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</si>
  <si>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</si>
  <si>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</si>
  <si>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</si>
  <si>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</si>
  <si>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</si>
  <si>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</si>
  <si>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</si>
  <si>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</si>
  <si>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</si>
  <si>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</si>
  <si>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</si>
  <si>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</si>
  <si>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</si>
  <si>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</si>
  <si>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</si>
  <si>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</si>
  <si>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</si>
  <si>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</si>
  <si>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</si>
  <si>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</si>
  <si>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</si>
  <si>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</si>
  <si>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</si>
  <si>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</si>
  <si>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</si>
  <si>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</si>
  <si>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</si>
  <si>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</si>
  <si>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</si>
  <si>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</si>
  <si>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</si>
  <si>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</si>
  <si>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</si>
  <si>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</si>
  <si>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</si>
  <si>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</si>
  <si>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</si>
  <si>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</si>
  <si>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</si>
  <si>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</si>
  <si>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</si>
  <si>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</si>
  <si>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</si>
  <si>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</si>
  <si>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</si>
  <si>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</si>
  <si>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</si>
  <si>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</si>
  <si>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</si>
  <si>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</si>
  <si>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</si>
  <si>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</si>
  <si>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</si>
  <si>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</si>
  <si>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</si>
  <si>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</si>
  <si>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</si>
  <si>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</si>
  <si>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</si>
  <si>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</si>
  <si>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</si>
  <si>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</si>
  <si>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</si>
  <si>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</si>
  <si>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</si>
  <si>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</si>
  <si>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</si>
  <si>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</si>
  <si>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</si>
  <si>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</si>
  <si>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</si>
  <si>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</si>
  <si>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</si>
  <si>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</si>
  <si>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</si>
  <si>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</si>
  <si>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</si>
  <si>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</si>
  <si>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</si>
  <si>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</si>
  <si>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</si>
  <si>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</si>
  <si>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</si>
  <si>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</si>
  <si>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</si>
  <si>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</si>
  <si>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</si>
  <si>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</si>
  <si>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</si>
  <si>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</si>
  <si>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</si>
  <si>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</si>
  <si>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</si>
  <si>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</si>
  <si>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</si>
  <si>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</si>
  <si>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</si>
  <si>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</si>
  <si>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</si>
  <si>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</si>
  <si>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</si>
  <si>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</si>
  <si>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</si>
  <si>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</si>
  <si>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</si>
  <si>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</si>
  <si>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</si>
  <si>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</si>
  <si>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</si>
  <si>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</si>
  <si>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</si>
  <si>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</si>
  <si>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</si>
  <si>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</si>
  <si>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</si>
  <si>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</si>
  <si>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</si>
  <si>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</si>
  <si>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</si>
  <si>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</si>
  <si>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</si>
  <si>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</si>
  <si>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</si>
  <si>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</si>
  <si>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</si>
  <si>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</si>
  <si>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</si>
  <si>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</si>
  <si>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</si>
  <si>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</si>
  <si>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</si>
  <si>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</si>
  <si>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</si>
  <si>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</si>
  <si>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</si>
  <si>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</si>
  <si>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</si>
  <si>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</si>
  <si>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</si>
  <si>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</si>
  <si>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</si>
  <si>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</si>
  <si>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</si>
  <si>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</si>
  <si>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</si>
  <si>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</si>
  <si>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</si>
  <si>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</si>
  <si>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</si>
  <si>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</si>
  <si>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</si>
  <si>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</si>
  <si>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</si>
  <si>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</si>
  <si>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</si>
  <si>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</si>
  <si>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</si>
  <si>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</si>
  <si>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</si>
  <si>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</si>
  <si>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</si>
  <si>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</si>
  <si>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</si>
  <si>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</si>
  <si>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</si>
  <si>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</si>
  <si>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</si>
  <si>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</si>
  <si>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</si>
  <si>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</si>
  <si>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</si>
  <si>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</si>
  <si>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</si>
  <si>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</si>
  <si>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</si>
  <si>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</si>
  <si>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</si>
  <si>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</si>
  <si>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</si>
  <si>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</si>
  <si>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</si>
  <si>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</si>
  <si>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</si>
  <si>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</si>
  <si>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</si>
  <si>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</si>
  <si>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</si>
  <si>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</si>
  <si>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</si>
  <si>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 xml:space="preserve"> Plan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</si>
  <si>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</si>
  <si>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</si>
  <si>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</si>
  <si>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</si>
  <si>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</si>
  <si>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</si>
  <si>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</si>
  <si>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</si>
  <si>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</si>
  <si>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</si>
  <si>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</si>
  <si>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</si>
  <si>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</si>
  <si>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</si>
  <si>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</si>
  <si>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</si>
  <si>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</si>
  <si>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</si>
  <si>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</si>
  <si>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</si>
  <si>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</si>
  <si>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</si>
  <si>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</si>
  <si>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</si>
  <si>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</si>
  <si>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</si>
  <si>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</si>
  <si>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</si>
  <si>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</si>
  <si>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</si>
  <si>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</si>
  <si>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</si>
  <si>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</si>
  <si>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</si>
  <si>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</si>
  <si>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</si>
  <si>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</si>
  <si>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</si>
  <si>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</si>
  <si>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</si>
  <si>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</si>
  <si>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</si>
  <si>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</si>
  <si>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</si>
  <si>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</si>
  <si>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</si>
  <si>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</si>
  <si>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</si>
  <si>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</si>
  <si>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</si>
  <si>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</si>
  <si>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</si>
  <si>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</si>
  <si>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</si>
  <si>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</si>
  <si>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</si>
  <si>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</si>
  <si>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</si>
  <si>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</si>
  <si>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</si>
  <si>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</si>
  <si>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</si>
  <si>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</si>
  <si>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</si>
  <si>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</si>
  <si>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</si>
  <si>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</si>
  <si>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</si>
  <si>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</si>
  <si>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</si>
  <si>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</si>
  <si>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</si>
  <si>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</si>
  <si>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</si>
  <si>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</si>
  <si>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</si>
  <si>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</si>
  <si>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</si>
  <si>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</si>
  <si>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</si>
  <si>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</si>
  <si>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</si>
  <si>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</si>
  <si>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</si>
  <si>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</si>
  <si>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</si>
  <si>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</si>
  <si>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</si>
  <si>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</si>
  <si>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</si>
  <si>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</si>
  <si>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</si>
  <si>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</si>
  <si>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</si>
  <si>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</si>
  <si>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</si>
  <si>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</si>
  <si>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</si>
  <si>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</si>
  <si>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</si>
  <si>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</si>
  <si>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</si>
  <si>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</si>
  <si>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</si>
  <si>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</si>
  <si>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</si>
  <si>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</si>
  <si>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</si>
  <si>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</si>
  <si>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</si>
  <si>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</si>
  <si>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</si>
  <si>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</si>
  <si>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</si>
  <si>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</si>
  <si>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</si>
  <si>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</si>
  <si>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</si>
  <si>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</si>
  <si>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</si>
  <si>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</si>
  <si>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</si>
  <si>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</si>
  <si>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</si>
  <si>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</si>
  <si>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2018.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</si>
  <si>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</si>
  <si>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</si>
  <si>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</si>
  <si>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</si>
  <si>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</si>
  <si>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</si>
  <si>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</si>
  <si>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</si>
  <si>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</si>
  <si>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2019.</t>
  </si>
  <si>
    <t>Biciklistička staza</t>
  </si>
  <si>
    <t>Projektna dokumentacija za Eko centar sa tržnicom i pratećim objektima</t>
  </si>
  <si>
    <t>Izgradnja moblnog reciklažnog dvorišta - betonski radovi</t>
  </si>
  <si>
    <t>2017/2016</t>
  </si>
  <si>
    <t>2018/2017</t>
  </si>
  <si>
    <t>2019/2018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</si>
  <si>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</si>
  <si>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</si>
  <si>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</si>
  <si>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</si>
  <si>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</si>
  <si>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3/1</t>
  </si>
  <si>
    <t>4/3</t>
  </si>
  <si>
    <t>5/4</t>
  </si>
  <si>
    <t>6/5</t>
  </si>
  <si>
    <t>Umjetnička, literarna i znanstvena djela - Izmjene PP UO/GUP Kistanje</t>
  </si>
  <si>
    <t>Potpore iz proračuna-Ministarstvo prostornog uređenja i gradnje</t>
  </si>
  <si>
    <t xml:space="preserve">Prihodi i rashodi po razredima, skupinama i podskupinama utvrđuju se u Računu prihoda i rashoda, a primici i izdaci po razredima, skupinama i podskupinama utvrđuju se </t>
  </si>
  <si>
    <t>Na temelju članka 39.  Zakona o proračunu ("Narodne novine",broj 87/08., 136/12,15/15.), i članka  32. Statuta Općine Kistanje (Službeni vjesnik Šibensko-kninske županije",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</si>
  <si>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</si>
  <si>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</si>
  <si>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</si>
  <si>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</si>
  <si>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</si>
  <si>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Ostali prometni objekti - biciklistička staza, šetnica i slično</t>
  </si>
  <si>
    <t>Sanacija zidova lokve Lalića i lokve u Varivodama</t>
  </si>
  <si>
    <t>Ceste - sanacija i moderniz.nerazavrstane ceste - razno</t>
  </si>
  <si>
    <t>Projektna dokum.za sanaciju, obnovu, rekonstrukciju ili izgradnju građ.objekata na grobljima (kapelice, ograde)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</si>
  <si>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</si>
  <si>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</si>
  <si>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</si>
  <si>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</si>
  <si>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</si>
  <si>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</si>
  <si>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</si>
  <si>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</si>
  <si>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2020.</t>
  </si>
  <si>
    <t>2020/2019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</si>
  <si>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</si>
  <si>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</si>
  <si>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Rashodi za nabavu  nefinancijske imovine</t>
  </si>
  <si>
    <t>Troškovi komunalnog doprinosa,vodnih i energetskih priključaka</t>
  </si>
  <si>
    <t>Usluge projektantskog nadzora nad izgradnjom građevine</t>
  </si>
  <si>
    <t xml:space="preserve">Postrojenja i oprema </t>
  </si>
  <si>
    <t>Izrada Tehnološkog projekta i troškovnika za opremu ruralnog poduzetničkog centra-inkubatora Krka,Kistanje
Broj elemenata i aktivnosti:E2</t>
  </si>
  <si>
    <t>Plaće (bruto II)</t>
  </si>
  <si>
    <t>K100802</t>
  </si>
  <si>
    <t>Pomoći dane u inozemstvo i unutar općeg proračuna</t>
  </si>
  <si>
    <t>Pomoći proračunskim korisnicima drugih proračuna</t>
  </si>
  <si>
    <t>Kapitralne pomoći proračunskim korisnicima drugih proračuna</t>
  </si>
  <si>
    <t>Izgradnja i uređenje protupožarnog puta Pištavac (sa uslugama stručnog nadzora)+konzervat.radovi</t>
  </si>
  <si>
    <t>Modernizacija nerazvrstanih cesta na širem području Općine Kistanje / sa uslugom stručnog nadzora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</si>
  <si>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</si>
  <si>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</si>
  <si>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</si>
  <si>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</si>
  <si>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A100142</t>
  </si>
  <si>
    <t>Fotonaponski paneli za elektrifikaciju i drugi uređaji za 
naselje Parčić</t>
  </si>
  <si>
    <t>Izgradnja ulice (dio ukice Marka Marulića i dio ulice Glama) uključujući i usluge stručnog nadzora</t>
  </si>
  <si>
    <t>Završetak izgradnje ulice Gospe Letničke</t>
  </si>
  <si>
    <t>Izgradnja Eko centra sa tržnicom i pratećim objektima I.faza                 - uređenje okoliša u funkciji budućeg centra</t>
  </si>
  <si>
    <t>Izgradnja vodovoda - Reljići/Macure</t>
  </si>
  <si>
    <t>Mobilno reciklažno dvorište - kontejner</t>
  </si>
  <si>
    <t>Proj.vodovoda od ul.N.Tesle do Manastira Krka - Elaborat izvlaštenja cestovnog zemljišta</t>
  </si>
  <si>
    <t>Proj.dokum.za izgradnju parka u Novom naselju Kistanje 1</t>
  </si>
  <si>
    <t xml:space="preserve">Projektna dokumentacija za uređenje cesta </t>
  </si>
  <si>
    <t>Projektna dokumentacija za uređenje centra u B.Selu</t>
  </si>
  <si>
    <t>Potpore iz proračuna - Ministarstvo kulture</t>
  </si>
  <si>
    <t>Središnji državni ured za Hrvate izvan RH</t>
  </si>
  <si>
    <t>Potpore iz proračuna - Ministarstvo gospodarstva EU projekt</t>
  </si>
  <si>
    <t>A100274</t>
  </si>
  <si>
    <t>A100275</t>
  </si>
  <si>
    <t>Ovaj Proračun Općine Kistanje za 2018. godinu i Projekcije proračuna za 2019. i 2020. godinu stupaju na snagu danom donošenja, a objavit će se  u  "Službenom vjesniku Šibensko-kninske županije" i primjenjuje se od 01.siječnja 2018.godine</t>
  </si>
  <si>
    <t>u Računu zaduživanja kroz financiranja za 2018. godinu kako slijedi:</t>
  </si>
  <si>
    <t>Plan razvojnih programa Općine Kistanje za 2018. godinu se donosi kao poseban akt.</t>
  </si>
  <si>
    <t>PRORAČUN OPĆINE KISTANJE ZA 2018. SA PROJEKCIJAMA PRORAČUNA ZA 2019. I 2020.GODINU</t>
  </si>
  <si>
    <t>Proračun Općine Kistanje za 2018. godinu s projekcijama za 2019. i 2020. godinu sastoji se od :</t>
  </si>
  <si>
    <t>E1 A1                                                                                                    01.Izvođenje građevinskih radova  na izgradnji Ruralnog poduzetničkog centra inkubator "Krka",Kistanje.</t>
  </si>
  <si>
    <t>E1 A1                                                                                                   02. Usluga projektantskog nadzora, glavnog stručnog nadzora nad izgradnjom građevine i usluge stručnog nadzora arhitektonsko-građevinske grupe radova gradnje Ruralno poduzetničkog centra-inkubatora Krka, Kistanje</t>
  </si>
  <si>
    <t xml:space="preserve">E1 A1                                                                                                   03. Nabava, isporuka i ugradnja opreme Ruralnog poduzetničkog centra-inkubatora Krka, Kistanje
</t>
  </si>
  <si>
    <t>E2 PM                                                                                                   Upravaljanje projektom Plaće za upravljanje projektom članova projektnog tima zaposlenih u Općini Kistanje:
-voditelja projektnog tima
-zamjenika voditelja projektnog tima
-člana projektnog tima za financijsko upravljanje</t>
  </si>
  <si>
    <t>E2 PM                                                                                                   04. Usluge vanjskog savjetovanja stručnjaka za  izradu natječajne dokumentacije  i administracije projekta "Izgradnja Ruralnog poduzetničkog centra-inkubatora Krka", Kistanje</t>
  </si>
  <si>
    <t>E3 V                                                                                                     05. Troškovi informiranja i vidljivosti projekta ruralnog poduzetničkog centra-inkubatora Krka, Kistanje - izrada internet (web) stranice inkubatora "Krka" Kistanje 
Broj elemenata i aktivnosti:E3</t>
  </si>
  <si>
    <t>E3 V                                                                                                     06. Troškovi informiranja i vidljivosti projekta ruralnog poduzetničkog centra-inkubatora Krka, Kistanje-tiskanje romotivnih materijala i 2 Roll-up-a</t>
  </si>
  <si>
    <t>E2 PM                                                                                                   07.  Usluge izrade revizije projekta Ruralnog poduzetničkog centra-inkubatora Krka, Kistanje</t>
  </si>
  <si>
    <t>PROJEKT FINANCIRAN OD NACIONALNIH I EU SREDSTAVA          EKO CENTAR KISTANJE</t>
  </si>
  <si>
    <t>K100803</t>
  </si>
  <si>
    <t>Izvođenje radova na izgradnji EKO CENTRA</t>
  </si>
  <si>
    <t>Nadzor nad izvođenjem radova izgradnje</t>
  </si>
  <si>
    <t>Nabava i montaža opreme</t>
  </si>
  <si>
    <t>Usluge vanjskog savjetnika za izradu natječajne dokumentacije i administracije projekta</t>
  </si>
  <si>
    <t>Usluge revizije projekta</t>
  </si>
  <si>
    <t>Ostali nespomenuti građ.objekti - izgradnja autokampa</t>
  </si>
  <si>
    <t>Naknade građanima i kućanstvima</t>
  </si>
  <si>
    <t>Ostale naknade građanima i kućanstvima</t>
  </si>
  <si>
    <t>Nagrade vatrogascima</t>
  </si>
  <si>
    <t>Nabava hrane za snage zaštite i spašavanja (vatrogasci i dr.)</t>
  </si>
  <si>
    <t>Oprema za održavanje i zaštitu (i/ili civilnu zaštitu)</t>
  </si>
  <si>
    <t>Uređaji, strojevi za ostale namjene - video nadzor</t>
  </si>
  <si>
    <t>Modernizacija seoskih nerazvrstanih cesta - naselje Varivode/Smrdelje (sa uslugama stručnog nadzora)</t>
  </si>
  <si>
    <t>Sanacija i pojačano održavanje dijelova ner.cesta - razno / Zečevo/Ardalići, Nunić, B.Selo, Đevrske itd.</t>
  </si>
  <si>
    <t>Uređenje temelja za postavljanje nadstrešnice</t>
  </si>
  <si>
    <t>Uređenje zelenih površina uz D59 kroz Kistanje</t>
  </si>
  <si>
    <t>Ostali građevinski objekti - ograda groblja u Biovičinom Selu</t>
  </si>
  <si>
    <t>Uređaji, str. i oprema za ostale namjene - komposteri za kućni otpad ili sakupljanje selekcioniranog otpada</t>
  </si>
  <si>
    <t>Teretno-motorno vozilo s priključcima (ralica, kosilica)</t>
  </si>
  <si>
    <t>Uređenje igrališta</t>
  </si>
  <si>
    <t>Izgradnja reciklažnog dvorišta za građevinski otpad</t>
  </si>
  <si>
    <t>Izgradnja stacionarnog reciklažnog dvorišta za komunalni otpad</t>
  </si>
  <si>
    <t>Izgradnja kapelice-ograde groblja-sufinanciranje</t>
  </si>
  <si>
    <t>Izgradnja gravitacijskog cjevovoda Kistanje - manastir Krka</t>
  </si>
  <si>
    <t>Izgradnja nogostupa uz ŽC 6070</t>
  </si>
  <si>
    <t>Projektna dokumentacija za izgradnju vatrogasnog doma u Kistanjama</t>
  </si>
  <si>
    <t>Ostale intelektualne usluge-održavanje računovodstvenog programa i  digitalne arhive</t>
  </si>
  <si>
    <t>Potpore iz proračuna - Ministarstvo za demografiju, obitelj, mlade i soc.politiku</t>
  </si>
  <si>
    <t>Tekuće pomoći od ostalih subjekata-Hrvatske vode</t>
  </si>
  <si>
    <t>043</t>
  </si>
  <si>
    <r>
      <t xml:space="preserve">Rashodi / izdaci u iznosu od </t>
    </r>
    <r>
      <rPr>
        <b/>
        <sz val="8"/>
        <rFont val="Arial"/>
        <family val="2"/>
      </rPr>
      <t>20.641.796 kn</t>
    </r>
    <r>
      <rPr>
        <sz val="8"/>
        <rFont val="Arial"/>
        <family val="2"/>
      </rPr>
      <t xml:space="preserve"> raspoređuju se po razredima, glavama, proračunskim korisnicima i ostalim korisnicima proračunskih sredstava po ekonomskoj, funkcijskoj i programskoj klasifikaciji te po izvorima financiranja.</t>
    </r>
  </si>
  <si>
    <t>Izvođenje radova na rekonstrukciji, uređenju i opremanju prostora za "Prezentacijski centar kulturne baštine dalmatinske zagore u sklopu Centra za posjetitelje nacionalnog parka "Krka" Kistanje, II. faza</t>
  </si>
  <si>
    <t xml:space="preserve">Projektna dokumentacija za:                                                                   -sanaciju odlagališta                                                                            </t>
  </si>
  <si>
    <t>Projektna dokumentacija za izgradnju reciklažnog
dvorišta za komunalni otpad</t>
  </si>
  <si>
    <t>Proj.dokum.za izgradnju reciklažnog građevinskog dvorišta</t>
  </si>
  <si>
    <t>prosinca</t>
  </si>
  <si>
    <t>broj 8/09,15/10 i 4/13), Općinsko vijeće Općine Kistanje, na svojoj 4. sjednici održanoj dana 12. prosinca 2017.g., donosi</t>
  </si>
  <si>
    <t>KLASA: 400-06/17-01/6</t>
  </si>
  <si>
    <t>URBROJ:2182/16-01-17-2</t>
  </si>
  <si>
    <t>Kistanje , 12.procinca 2017.g.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</si>
</sst>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99FF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8" borderId="0" xfId="0" applyFont="1" applyFill="1" applyAlignment="1" applyProtection="1">
      <alignment/>
      <protection locked="0"/>
    </xf>
    <xf numFmtId="0" fontId="21" fillId="8" borderId="0" xfId="0" applyFont="1" applyFill="1" applyAlignment="1" applyProtection="1">
      <alignment/>
      <protection locked="0"/>
    </xf>
    <xf numFmtId="0" fontId="22" fillId="8" borderId="0" xfId="0" applyFont="1" applyFill="1" applyAlignment="1" applyProtection="1">
      <alignment/>
      <protection locked="0"/>
    </xf>
    <xf numFmtId="0" fontId="24" fillId="8" borderId="0" xfId="0" applyFont="1" applyFill="1" applyAlignment="1" applyProtection="1">
      <alignment/>
      <protection locked="0"/>
    </xf>
    <xf numFmtId="0" fontId="24" fillId="8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7" borderId="10" xfId="0" applyNumberFormat="1" applyFont="1" applyFill="1" applyBorder="1" applyAlignment="1" applyProtection="1">
      <alignment/>
      <protection locked="0"/>
    </xf>
    <xf numFmtId="0" fontId="28" fillId="7" borderId="1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wrapText="1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22" borderId="10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0" xfId="0" applyNumberFormat="1" applyFont="1" applyBorder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1" fillId="0" borderId="11" xfId="0" applyNumberFormat="1" applyFont="1" applyBorder="1" applyAlignment="1" applyProtection="1">
      <alignment/>
      <protection locked="0"/>
    </xf>
    <xf numFmtId="0" fontId="21" fillId="22" borderId="10" xfId="0" applyFont="1" applyFill="1" applyBorder="1" applyAlignment="1">
      <alignment horizontal="right"/>
    </xf>
    <xf numFmtId="3" fontId="21" fillId="22" borderId="11" xfId="0" applyNumberFormat="1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1" fontId="21" fillId="22" borderId="11" xfId="0" applyNumberFormat="1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49" fontId="21" fillId="22" borderId="10" xfId="53" applyNumberFormat="1" applyFont="1" applyFill="1" applyBorder="1" applyAlignment="1" applyProtection="1">
      <alignment horizontal="center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27" borderId="0" xfId="0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1" fillId="28" borderId="0" xfId="0" applyFont="1" applyFill="1" applyAlignment="1" applyProtection="1">
      <alignment/>
      <protection locked="0"/>
    </xf>
    <xf numFmtId="0" fontId="22" fillId="28" borderId="0" xfId="0" applyFont="1" applyFill="1" applyBorder="1" applyAlignment="1" applyProtection="1">
      <alignment wrapText="1"/>
      <protection locked="0"/>
    </xf>
    <xf numFmtId="3" fontId="22" fillId="28" borderId="0" xfId="0" applyNumberFormat="1" applyFont="1" applyFill="1" applyBorder="1" applyAlignment="1" applyProtection="1">
      <alignment/>
      <protection locked="0"/>
    </xf>
    <xf numFmtId="3" fontId="21" fillId="28" borderId="0" xfId="0" applyNumberFormat="1" applyFont="1" applyFill="1" applyBorder="1" applyAlignment="1" applyProtection="1">
      <alignment/>
      <protection locked="0"/>
    </xf>
    <xf numFmtId="3" fontId="23" fillId="28" borderId="0" xfId="0" applyNumberFormat="1" applyFont="1" applyFill="1" applyBorder="1" applyAlignment="1" applyProtection="1">
      <alignment/>
      <protection locked="0"/>
    </xf>
    <xf numFmtId="0" fontId="22" fillId="27" borderId="10" xfId="0" applyFont="1" applyFill="1" applyBorder="1" applyAlignment="1" applyProtection="1">
      <alignment/>
      <protection locked="0"/>
    </xf>
    <xf numFmtId="3" fontId="23" fillId="27" borderId="10" xfId="0" applyNumberFormat="1" applyFont="1" applyFill="1" applyBorder="1" applyAlignment="1" applyProtection="1">
      <alignment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0" fontId="22" fillId="27" borderId="15" xfId="0" applyFont="1" applyFill="1" applyBorder="1" applyAlignment="1" applyProtection="1">
      <alignment/>
      <protection locked="0"/>
    </xf>
    <xf numFmtId="3" fontId="21" fillId="27" borderId="15" xfId="0" applyNumberFormat="1" applyFont="1" applyFill="1" applyBorder="1" applyAlignment="1" applyProtection="1">
      <alignment/>
      <protection locked="0"/>
    </xf>
    <xf numFmtId="3" fontId="23" fillId="27" borderId="15" xfId="0" applyNumberFormat="1" applyFont="1" applyFill="1" applyBorder="1" applyAlignment="1" applyProtection="1">
      <alignment/>
      <protection locked="0"/>
    </xf>
    <xf numFmtId="0" fontId="21" fillId="27" borderId="15" xfId="0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28" borderId="0" xfId="0" applyFont="1" applyFill="1" applyBorder="1" applyAlignment="1" applyProtection="1">
      <alignment/>
      <protection locked="0"/>
    </xf>
    <xf numFmtId="0" fontId="22" fillId="28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3" fontId="22" fillId="28" borderId="28" xfId="0" applyNumberFormat="1" applyFont="1" applyFill="1" applyBorder="1" applyAlignment="1" applyProtection="1">
      <alignment/>
      <protection locked="0"/>
    </xf>
    <xf numFmtId="3" fontId="22" fillId="28" borderId="28" xfId="0" applyNumberFormat="1" applyFont="1" applyFill="1" applyBorder="1" applyAlignment="1" applyProtection="1">
      <alignment/>
      <protection locked="0"/>
    </xf>
    <xf numFmtId="49" fontId="21" fillId="7" borderId="0" xfId="0" applyNumberFormat="1" applyFont="1" applyFill="1" applyAlignment="1" applyProtection="1">
      <alignment horizontal="right"/>
      <protection locked="0"/>
    </xf>
    <xf numFmtId="3" fontId="21" fillId="24" borderId="11" xfId="53" applyNumberFormat="1" applyFont="1" applyFill="1" applyBorder="1" applyAlignment="1" applyProtection="1">
      <alignment horizontal="right"/>
      <protection locked="0"/>
    </xf>
    <xf numFmtId="3" fontId="22" fillId="27" borderId="15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2" fillId="28" borderId="10" xfId="0" applyFont="1" applyFill="1" applyBorder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3" fontId="23" fillId="28" borderId="10" xfId="0" applyNumberFormat="1" applyFont="1" applyFill="1" applyBorder="1" applyAlignment="1" applyProtection="1">
      <alignment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9" fontId="22" fillId="0" borderId="15" xfId="53" applyFont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0" fontId="21" fillId="0" borderId="25" xfId="0" applyFont="1" applyBorder="1" applyAlignment="1" applyProtection="1">
      <alignment/>
      <protection locked="0"/>
    </xf>
    <xf numFmtId="3" fontId="28" fillId="7" borderId="13" xfId="0" applyNumberFormat="1" applyFont="1" applyFill="1" applyBorder="1" applyAlignment="1" applyProtection="1">
      <alignment/>
      <protection locked="0"/>
    </xf>
    <xf numFmtId="0" fontId="28" fillId="7" borderId="13" xfId="0" applyFont="1" applyFill="1" applyBorder="1" applyAlignment="1" applyProtection="1">
      <alignment/>
      <protection locked="0"/>
    </xf>
    <xf numFmtId="16" fontId="28" fillId="7" borderId="13" xfId="53" applyNumberFormat="1" applyFont="1" applyFill="1" applyBorder="1" applyAlignment="1" applyProtection="1">
      <alignment/>
      <protection locked="0"/>
    </xf>
    <xf numFmtId="49" fontId="28" fillId="7" borderId="13" xfId="53" applyNumberFormat="1" applyFont="1" applyFill="1" applyBorder="1" applyAlignment="1" applyProtection="1">
      <alignment/>
      <protection locked="0"/>
    </xf>
    <xf numFmtId="3" fontId="21" fillId="27" borderId="10" xfId="0" applyNumberFormat="1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0" fontId="22" fillId="29" borderId="10" xfId="0" applyFont="1" applyFill="1" applyBorder="1" applyAlignment="1" applyProtection="1">
      <alignment/>
      <protection locked="0"/>
    </xf>
    <xf numFmtId="3" fontId="22" fillId="29" borderId="10" xfId="0" applyNumberFormat="1" applyFont="1" applyFill="1" applyBorder="1" applyAlignment="1" applyProtection="1">
      <alignment/>
      <protection locked="0"/>
    </xf>
    <xf numFmtId="3" fontId="23" fillId="29" borderId="10" xfId="0" applyNumberFormat="1" applyFont="1" applyFill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8" borderId="0" xfId="53" applyFont="1" applyFill="1" applyAlignment="1" applyProtection="1">
      <alignment horizontal="right"/>
      <protection locked="0"/>
    </xf>
    <xf numFmtId="9" fontId="21" fillId="24" borderId="16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1" fillId="5" borderId="1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5" borderId="10" xfId="53" applyFont="1" applyFill="1" applyBorder="1" applyAlignment="1" applyProtection="1">
      <alignment horizontal="right"/>
      <protection locked="0"/>
    </xf>
    <xf numFmtId="9" fontId="21" fillId="3" borderId="10" xfId="53" applyFont="1" applyFill="1" applyBorder="1" applyAlignment="1" applyProtection="1">
      <alignment horizontal="right"/>
      <protection locked="0"/>
    </xf>
    <xf numFmtId="9" fontId="21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1" fillId="5" borderId="21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9" fontId="21" fillId="28" borderId="28" xfId="53" applyFont="1" applyFill="1" applyBorder="1" applyAlignment="1" applyProtection="1">
      <alignment horizontal="right"/>
      <protection locked="0"/>
    </xf>
    <xf numFmtId="9" fontId="21" fillId="28" borderId="22" xfId="53" applyFont="1" applyFill="1" applyBorder="1" applyAlignment="1" applyProtection="1">
      <alignment horizontal="right"/>
      <protection locked="0"/>
    </xf>
    <xf numFmtId="9" fontId="21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1" fillId="26" borderId="10" xfId="53" applyFont="1" applyFill="1" applyBorder="1" applyAlignment="1" applyProtection="1">
      <alignment horizontal="right"/>
      <protection locked="0"/>
    </xf>
    <xf numFmtId="9" fontId="21" fillId="7" borderId="10" xfId="53" applyFont="1" applyFill="1" applyBorder="1" applyAlignment="1" applyProtection="1">
      <alignment horizontal="right"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9" fontId="21" fillId="0" borderId="0" xfId="53" applyFont="1" applyAlignment="1">
      <alignment horizontal="right"/>
    </xf>
    <xf numFmtId="3" fontId="22" fillId="27" borderId="10" xfId="0" applyNumberFormat="1" applyFont="1" applyFill="1" applyBorder="1" applyAlignment="1" applyProtection="1">
      <alignment horizontal="right"/>
      <protection locked="0"/>
    </xf>
    <xf numFmtId="9" fontId="22" fillId="27" borderId="10" xfId="53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3" fontId="22" fillId="28" borderId="10" xfId="0" applyNumberFormat="1" applyFont="1" applyFill="1" applyBorder="1" applyAlignment="1" applyProtection="1">
      <alignment horizontal="right"/>
      <protection locked="0"/>
    </xf>
    <xf numFmtId="9" fontId="22" fillId="28" borderId="10" xfId="53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29" borderId="10" xfId="0" applyNumberFormat="1" applyFont="1" applyFill="1" applyBorder="1" applyAlignment="1" applyProtection="1">
      <alignment horizontal="right"/>
      <protection locked="0"/>
    </xf>
    <xf numFmtId="9" fontId="22" fillId="29" borderId="10" xfId="53" applyFont="1" applyFill="1" applyBorder="1" applyAlignment="1" applyProtection="1">
      <alignment horizontal="right"/>
      <protection locked="0"/>
    </xf>
    <xf numFmtId="3" fontId="22" fillId="28" borderId="0" xfId="0" applyNumberFormat="1" applyFont="1" applyFill="1" applyBorder="1" applyAlignment="1" applyProtection="1">
      <alignment horizontal="right"/>
      <protection locked="0"/>
    </xf>
    <xf numFmtId="9" fontId="22" fillId="28" borderId="0" xfId="53" applyFont="1" applyFill="1" applyBorder="1" applyAlignment="1" applyProtection="1">
      <alignment horizontal="right"/>
      <protection locked="0"/>
    </xf>
    <xf numFmtId="9" fontId="22" fillId="28" borderId="29" xfId="53" applyFont="1" applyFill="1" applyBorder="1" applyAlignment="1" applyProtection="1">
      <alignment horizontal="right"/>
      <protection locked="0"/>
    </xf>
    <xf numFmtId="3" fontId="22" fillId="28" borderId="28" xfId="0" applyNumberFormat="1" applyFont="1" applyFill="1" applyBorder="1" applyAlignment="1" applyProtection="1">
      <alignment horizontal="right"/>
      <protection locked="0"/>
    </xf>
    <xf numFmtId="9" fontId="22" fillId="28" borderId="28" xfId="53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0" fontId="21" fillId="7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7" borderId="0" xfId="0" applyFont="1" applyFill="1" applyAlignment="1">
      <alignment horizontal="right"/>
    </xf>
    <xf numFmtId="3" fontId="23" fillId="0" borderId="10" xfId="0" applyNumberFormat="1" applyFont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3" fillId="22" borderId="10" xfId="0" applyFont="1" applyFill="1" applyBorder="1" applyAlignment="1" applyProtection="1">
      <alignment horizontal="center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8" borderId="0" xfId="0" applyFont="1" applyFill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3" fillId="7" borderId="10" xfId="0" applyFont="1" applyFill="1" applyBorder="1" applyAlignment="1" applyProtection="1">
      <alignment/>
      <protection locked="0"/>
    </xf>
    <xf numFmtId="0" fontId="23" fillId="7" borderId="13" xfId="0" applyFont="1" applyFill="1" applyBorder="1" applyAlignment="1" applyProtection="1">
      <alignment/>
      <protection locked="0"/>
    </xf>
    <xf numFmtId="3" fontId="23" fillId="22" borderId="1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2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3" fillId="22" borderId="10" xfId="0" applyNumberFormat="1" applyFont="1" applyFill="1" applyBorder="1" applyAlignment="1">
      <alignment wrapText="1"/>
    </xf>
    <xf numFmtId="1" fontId="23" fillId="22" borderId="10" xfId="0" applyNumberFormat="1" applyFont="1" applyFill="1" applyBorder="1" applyAlignment="1">
      <alignment/>
    </xf>
    <xf numFmtId="3" fontId="23" fillId="22" borderId="10" xfId="0" applyNumberFormat="1" applyFont="1" applyFill="1" applyBorder="1" applyAlignment="1">
      <alignment horizontal="right"/>
    </xf>
    <xf numFmtId="3" fontId="23" fillId="22" borderId="13" xfId="0" applyNumberFormat="1" applyFont="1" applyFill="1" applyBorder="1" applyAlignment="1">
      <alignment/>
    </xf>
    <xf numFmtId="3" fontId="23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23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23" fillId="15" borderId="10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3" fontId="21" fillId="27" borderId="10" xfId="0" applyNumberFormat="1" applyFont="1" applyFill="1" applyBorder="1" applyAlignment="1" applyProtection="1">
      <alignment/>
      <protection locked="0"/>
    </xf>
    <xf numFmtId="0" fontId="23" fillId="27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  <xf numFmtId="0" fontId="23" fillId="27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0" xfId="0" applyFont="1" applyAlignment="1" applyProtection="1">
      <alignment horizontal="center"/>
      <protection locked="0"/>
    </xf>
    <xf numFmtId="0" fontId="21" fillId="24" borderId="11" xfId="0" applyFont="1" applyFill="1" applyBorder="1" applyAlignment="1" applyProtection="1">
      <alignment wrapText="1"/>
      <protection locked="0"/>
    </xf>
    <xf numFmtId="0" fontId="21" fillId="24" borderId="12" xfId="0" applyFont="1" applyFill="1" applyBorder="1" applyAlignment="1" applyProtection="1">
      <alignment wrapText="1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27" borderId="11" xfId="0" applyFont="1" applyFill="1" applyBorder="1" applyAlignment="1" applyProtection="1">
      <alignment horizontal="left" wrapText="1"/>
      <protection locked="0"/>
    </xf>
    <xf numFmtId="0" fontId="21" fillId="27" borderId="12" xfId="0" applyFont="1" applyFill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1" fillId="0" borderId="22" xfId="0" applyFont="1" applyBorder="1" applyAlignment="1" applyProtection="1">
      <alignment wrapText="1"/>
      <protection locked="0"/>
    </xf>
    <xf numFmtId="0" fontId="22" fillId="27" borderId="11" xfId="0" applyFont="1" applyFill="1" applyBorder="1" applyAlignment="1" applyProtection="1">
      <alignment horizontal="left" wrapText="1"/>
      <protection locked="0"/>
    </xf>
    <xf numFmtId="0" fontId="22" fillId="27" borderId="12" xfId="0" applyFont="1" applyFill="1" applyBorder="1" applyAlignment="1" applyProtection="1">
      <alignment horizontal="left" wrapText="1"/>
      <protection locked="0"/>
    </xf>
    <xf numFmtId="0" fontId="22" fillId="27" borderId="11" xfId="0" applyFont="1" applyFill="1" applyBorder="1" applyAlignment="1" applyProtection="1">
      <alignment wrapText="1"/>
      <protection locked="0"/>
    </xf>
    <xf numFmtId="0" fontId="22" fillId="27" borderId="12" xfId="0" applyFont="1" applyFill="1" applyBorder="1" applyAlignment="1" applyProtection="1">
      <alignment wrapText="1"/>
      <protection locked="0"/>
    </xf>
    <xf numFmtId="0" fontId="22" fillId="27" borderId="11" xfId="0" applyFont="1" applyFill="1" applyBorder="1" applyAlignment="1">
      <alignment horizontal="left"/>
    </xf>
    <xf numFmtId="0" fontId="22" fillId="27" borderId="12" xfId="0" applyFont="1" applyFill="1" applyBorder="1" applyAlignment="1">
      <alignment horizontal="left"/>
    </xf>
    <xf numFmtId="0" fontId="21" fillId="27" borderId="11" xfId="0" applyFont="1" applyFill="1" applyBorder="1" applyAlignment="1" applyProtection="1">
      <alignment horizontal="left" vertical="center" wrapText="1"/>
      <protection locked="0"/>
    </xf>
    <xf numFmtId="0" fontId="21" fillId="27" borderId="12" xfId="0" applyFont="1" applyFill="1" applyBorder="1" applyAlignment="1" applyProtection="1">
      <alignment horizontal="left" vertical="center" wrapText="1"/>
      <protection locked="0"/>
    </xf>
    <xf numFmtId="0" fontId="22" fillId="28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0" xfId="0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8" borderId="11" xfId="0" applyFont="1" applyFill="1" applyBorder="1" applyAlignment="1" applyProtection="1">
      <alignment wrapText="1"/>
      <protection locked="0"/>
    </xf>
    <xf numFmtId="0" fontId="22" fillId="28" borderId="12" xfId="0" applyFont="1" applyFill="1" applyBorder="1" applyAlignment="1" applyProtection="1">
      <alignment wrapText="1"/>
      <protection locked="0"/>
    </xf>
    <xf numFmtId="0" fontId="22" fillId="28" borderId="28" xfId="0" applyFont="1" applyFill="1" applyBorder="1" applyAlignment="1" applyProtection="1">
      <alignment horizontal="left" wrapText="1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wrapText="1"/>
      <protection locked="0"/>
    </xf>
    <xf numFmtId="0" fontId="21" fillId="0" borderId="12" xfId="0" applyFont="1" applyFill="1" applyBorder="1" applyAlignment="1" applyProtection="1">
      <alignment wrapText="1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8"/>
  <sheetViews>
    <sheetView zoomScalePageLayoutView="0" workbookViewId="0" topLeftCell="A124">
      <selection activeCell="I66" sqref="I66:J66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3" max="13" width="11.140625" style="481" customWidth="1"/>
    <col min="14" max="14" width="9.421875" style="474" customWidth="1"/>
    <col min="15" max="15" width="9.8515625" style="467" customWidth="1"/>
    <col min="16" max="19" width="9.8515625" style="308" customWidth="1"/>
  </cols>
  <sheetData>
    <row r="2" spans="1:14" ht="12.75">
      <c r="A2" t="s">
        <v>562</v>
      </c>
      <c r="M2" s="465"/>
      <c r="N2" s="467"/>
    </row>
    <row r="3" spans="1:14" ht="12.75">
      <c r="A3" s="200" t="s">
        <v>667</v>
      </c>
      <c r="B3" s="200"/>
      <c r="C3" s="200"/>
      <c r="D3" s="200"/>
      <c r="M3" s="465"/>
      <c r="N3" s="467"/>
    </row>
    <row r="4" spans="1:14" ht="12.75">
      <c r="A4" s="200"/>
      <c r="B4" s="200"/>
      <c r="C4" s="200"/>
      <c r="D4" s="200"/>
      <c r="M4" s="465"/>
      <c r="N4" s="467"/>
    </row>
    <row r="5" spans="13:20" ht="12.75">
      <c r="M5" s="493"/>
      <c r="N5" s="493"/>
      <c r="O5" s="493"/>
      <c r="P5" s="493"/>
      <c r="Q5" s="493"/>
      <c r="R5" s="493"/>
      <c r="S5" s="493"/>
      <c r="T5" s="493"/>
    </row>
    <row r="6" spans="11:20" ht="15.75">
      <c r="K6" s="494"/>
      <c r="L6" s="494"/>
      <c r="M6" s="494"/>
      <c r="N6" s="494"/>
      <c r="O6" s="491"/>
      <c r="P6" s="492"/>
      <c r="Q6" s="492"/>
      <c r="R6" s="492"/>
      <c r="S6" s="492"/>
      <c r="T6" s="490"/>
    </row>
    <row r="7" spans="1:19" ht="15.75" customHeight="1">
      <c r="A7" s="494" t="s">
        <v>619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</row>
    <row r="8" spans="1:15" ht="15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3"/>
      <c r="N8" s="468"/>
      <c r="O8" s="468"/>
    </row>
    <row r="9" spans="1:19" s="200" customFormat="1" ht="12.75">
      <c r="A9" s="202" t="s">
        <v>404</v>
      </c>
      <c r="B9" s="202"/>
      <c r="C9" s="202"/>
      <c r="D9" s="202"/>
      <c r="E9" s="202" t="s">
        <v>405</v>
      </c>
      <c r="F9" s="202"/>
      <c r="G9" s="202"/>
      <c r="H9" s="202"/>
      <c r="I9" s="202"/>
      <c r="J9" s="202"/>
      <c r="K9" s="202"/>
      <c r="L9" s="202" t="s">
        <v>406</v>
      </c>
      <c r="M9" s="203"/>
      <c r="N9" s="469"/>
      <c r="O9" s="469"/>
      <c r="P9" s="308"/>
      <c r="Q9" s="308"/>
      <c r="R9" s="308"/>
      <c r="S9" s="308"/>
    </row>
    <row r="10" spans="1:19" s="200" customFormat="1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3"/>
      <c r="N10" s="469"/>
      <c r="O10" s="469"/>
      <c r="P10" s="308"/>
      <c r="Q10" s="308"/>
      <c r="R10" s="308"/>
      <c r="S10" s="308"/>
    </row>
    <row r="11" spans="1:19" s="200" customFormat="1" ht="15" customHeight="1">
      <c r="A11" s="497" t="s">
        <v>620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20"/>
      <c r="Q11" s="420"/>
      <c r="R11" s="420"/>
      <c r="S11" s="420"/>
    </row>
    <row r="13" spans="1:19" ht="12.7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6" t="s">
        <v>0</v>
      </c>
      <c r="L13" s="206" t="s">
        <v>407</v>
      </c>
      <c r="M13" s="475" t="s">
        <v>1</v>
      </c>
      <c r="N13" s="207" t="s">
        <v>2</v>
      </c>
      <c r="O13" s="206" t="s">
        <v>2</v>
      </c>
      <c r="P13" s="295" t="s">
        <v>554</v>
      </c>
      <c r="Q13" s="295" t="s">
        <v>554</v>
      </c>
      <c r="R13" s="295" t="s">
        <v>2</v>
      </c>
      <c r="S13" s="295" t="s">
        <v>2</v>
      </c>
    </row>
    <row r="14" spans="1:19" ht="12.75">
      <c r="A14" s="204"/>
      <c r="B14" s="205"/>
      <c r="C14" s="205"/>
      <c r="D14" s="205"/>
      <c r="E14" s="205"/>
      <c r="F14" s="205"/>
      <c r="G14" s="205"/>
      <c r="H14" s="205"/>
      <c r="I14" s="205"/>
      <c r="J14" s="205"/>
      <c r="K14" s="206" t="s">
        <v>189</v>
      </c>
      <c r="L14" s="206" t="s">
        <v>229</v>
      </c>
      <c r="M14" s="476" t="s">
        <v>533</v>
      </c>
      <c r="N14" s="320" t="s">
        <v>543</v>
      </c>
      <c r="O14" s="321" t="s">
        <v>580</v>
      </c>
      <c r="P14" s="321" t="s">
        <v>547</v>
      </c>
      <c r="Q14" s="321" t="s">
        <v>548</v>
      </c>
      <c r="R14" s="321" t="s">
        <v>549</v>
      </c>
      <c r="S14" s="321" t="s">
        <v>581</v>
      </c>
    </row>
    <row r="15" spans="1:19" ht="12.75">
      <c r="A15" s="208" t="s">
        <v>408</v>
      </c>
      <c r="B15" s="208"/>
      <c r="C15" s="208"/>
      <c r="D15" s="208"/>
      <c r="E15" s="208"/>
      <c r="F15" s="208"/>
      <c r="G15" s="208"/>
      <c r="H15" s="205"/>
      <c r="I15" s="205"/>
      <c r="J15" s="205"/>
      <c r="K15" s="295">
        <v>1</v>
      </c>
      <c r="L15" s="295">
        <v>2</v>
      </c>
      <c r="M15" s="477">
        <v>4</v>
      </c>
      <c r="N15" s="296">
        <v>5</v>
      </c>
      <c r="O15" s="297">
        <v>6</v>
      </c>
      <c r="P15" s="297" t="s">
        <v>555</v>
      </c>
      <c r="Q15" s="297" t="s">
        <v>556</v>
      </c>
      <c r="R15" s="297" t="s">
        <v>557</v>
      </c>
      <c r="S15" s="297" t="s">
        <v>558</v>
      </c>
    </row>
    <row r="16" spans="1:19" ht="12.75">
      <c r="A16" s="208">
        <v>1</v>
      </c>
      <c r="B16" s="208">
        <v>2</v>
      </c>
      <c r="C16" s="208">
        <v>3</v>
      </c>
      <c r="D16" s="208">
        <v>4</v>
      </c>
      <c r="E16" s="208">
        <v>5</v>
      </c>
      <c r="F16" s="208">
        <v>6</v>
      </c>
      <c r="G16" s="208">
        <v>7</v>
      </c>
      <c r="H16" s="205"/>
      <c r="I16" s="205"/>
      <c r="J16" s="205"/>
      <c r="K16" s="209"/>
      <c r="L16" s="209"/>
      <c r="M16" s="478"/>
      <c r="N16" s="210"/>
      <c r="O16" s="470"/>
      <c r="P16" s="295"/>
      <c r="Q16" s="295"/>
      <c r="R16" s="295"/>
      <c r="S16" s="295"/>
    </row>
    <row r="17" spans="1:19" ht="12.75">
      <c r="A17" s="211"/>
      <c r="B17" s="211"/>
      <c r="C17" s="211"/>
      <c r="D17" s="211"/>
      <c r="E17" s="211"/>
      <c r="F17" s="211"/>
      <c r="G17" s="211"/>
      <c r="H17" s="212" t="s">
        <v>409</v>
      </c>
      <c r="I17" s="212"/>
      <c r="J17" s="212"/>
      <c r="K17" s="212"/>
      <c r="L17" s="212"/>
      <c r="M17" s="479"/>
      <c r="N17" s="213"/>
      <c r="O17" s="471"/>
      <c r="P17" s="421"/>
      <c r="Q17" s="421"/>
      <c r="R17" s="421"/>
      <c r="S17" s="421"/>
    </row>
    <row r="18" spans="1:19" s="199" customFormat="1" ht="12.75">
      <c r="A18" s="214"/>
      <c r="B18" s="214"/>
      <c r="C18" s="214"/>
      <c r="D18" s="214"/>
      <c r="E18" s="214"/>
      <c r="F18" s="214"/>
      <c r="G18" s="214"/>
      <c r="H18" s="215" t="s">
        <v>504</v>
      </c>
      <c r="I18" s="216"/>
      <c r="J18" s="217"/>
      <c r="K18" s="218">
        <f>K19+K20+K28</f>
        <v>7432404</v>
      </c>
      <c r="L18" s="218">
        <f>L19+L20</f>
        <v>7764400</v>
      </c>
      <c r="M18" s="480">
        <f>M19+M20</f>
        <v>21107896</v>
      </c>
      <c r="N18" s="218">
        <f>N19+N20</f>
        <v>22781528</v>
      </c>
      <c r="O18" s="218">
        <f>O19+O20</f>
        <v>17838500</v>
      </c>
      <c r="P18" s="299" t="e">
        <f>#REF!/K18</f>
        <v>#REF!</v>
      </c>
      <c r="Q18" s="299" t="e">
        <f>M18/#REF!</f>
        <v>#REF!</v>
      </c>
      <c r="R18" s="299">
        <f aca="true" t="shared" si="0" ref="R18:S25">N18/M18</f>
        <v>1.0792893806185135</v>
      </c>
      <c r="S18" s="299">
        <f t="shared" si="0"/>
        <v>0.7830247382879674</v>
      </c>
    </row>
    <row r="19" spans="1:19" ht="12.75">
      <c r="A19" s="208"/>
      <c r="B19" s="208"/>
      <c r="C19" s="208"/>
      <c r="D19" s="208"/>
      <c r="E19" s="208"/>
      <c r="F19" s="208"/>
      <c r="G19" s="208"/>
      <c r="H19" s="219" t="s">
        <v>410</v>
      </c>
      <c r="I19" s="220"/>
      <c r="J19" s="221"/>
      <c r="K19" s="222">
        <f>K53</f>
        <v>7408133</v>
      </c>
      <c r="L19" s="222">
        <f>L53</f>
        <v>7754400</v>
      </c>
      <c r="M19" s="480">
        <f>M53</f>
        <v>21097896</v>
      </c>
      <c r="N19" s="223">
        <f>N53</f>
        <v>22771528</v>
      </c>
      <c r="O19" s="223">
        <f>O53</f>
        <v>17828500</v>
      </c>
      <c r="P19" s="299" t="e">
        <f>#REF!/K19</f>
        <v>#REF!</v>
      </c>
      <c r="Q19" s="299" t="e">
        <f>M19/#REF!</f>
        <v>#REF!</v>
      </c>
      <c r="R19" s="299">
        <f t="shared" si="0"/>
        <v>1.0793269622714985</v>
      </c>
      <c r="S19" s="299">
        <f t="shared" si="0"/>
        <v>0.7829294547120421</v>
      </c>
    </row>
    <row r="20" spans="1:19" ht="12.75">
      <c r="A20" s="208"/>
      <c r="B20" s="208"/>
      <c r="C20" s="208"/>
      <c r="D20" s="208"/>
      <c r="E20" s="208"/>
      <c r="F20" s="208"/>
      <c r="G20" s="208"/>
      <c r="H20" s="219" t="s">
        <v>411</v>
      </c>
      <c r="I20" s="219"/>
      <c r="J20" s="219"/>
      <c r="K20" s="222">
        <f>K90</f>
        <v>1571</v>
      </c>
      <c r="L20" s="222">
        <f>L90</f>
        <v>10000</v>
      </c>
      <c r="M20" s="480">
        <f>M90</f>
        <v>10000</v>
      </c>
      <c r="N20" s="223">
        <f>N90</f>
        <v>10000</v>
      </c>
      <c r="O20" s="223">
        <f>O90</f>
        <v>10000</v>
      </c>
      <c r="P20" s="299" t="e">
        <f>#REF!/K20</f>
        <v>#REF!</v>
      </c>
      <c r="Q20" s="299" t="e">
        <f>M20/#REF!</f>
        <v>#REF!</v>
      </c>
      <c r="R20" s="299">
        <f t="shared" si="0"/>
        <v>1</v>
      </c>
      <c r="S20" s="299">
        <f t="shared" si="0"/>
        <v>1</v>
      </c>
    </row>
    <row r="21" spans="1:19" ht="12.75">
      <c r="A21" s="208"/>
      <c r="B21" s="208"/>
      <c r="C21" s="208"/>
      <c r="D21" s="208"/>
      <c r="E21" s="208"/>
      <c r="F21" s="208"/>
      <c r="G21" s="208"/>
      <c r="H21" s="219" t="s">
        <v>3</v>
      </c>
      <c r="I21" s="219"/>
      <c r="J21" s="219"/>
      <c r="K21" s="222">
        <f>K95</f>
        <v>5567260</v>
      </c>
      <c r="L21" s="222">
        <f>L95</f>
        <v>5994900</v>
      </c>
      <c r="M21" s="480">
        <f>M95</f>
        <v>7866465</v>
      </c>
      <c r="N21" s="223">
        <f>N95</f>
        <v>6376303</v>
      </c>
      <c r="O21" s="223">
        <f>O95</f>
        <v>6132100</v>
      </c>
      <c r="P21" s="299" t="e">
        <f>#REF!/K21</f>
        <v>#REF!</v>
      </c>
      <c r="Q21" s="299" t="e">
        <f>M21/#REF!</f>
        <v>#REF!</v>
      </c>
      <c r="R21" s="299">
        <f t="shared" si="0"/>
        <v>0.8105677709110763</v>
      </c>
      <c r="S21" s="299">
        <f t="shared" si="0"/>
        <v>0.9617014749769577</v>
      </c>
    </row>
    <row r="22" spans="1:19" ht="12.75">
      <c r="A22" s="208"/>
      <c r="B22" s="208"/>
      <c r="C22" s="208"/>
      <c r="D22" s="208"/>
      <c r="E22" s="208"/>
      <c r="F22" s="208"/>
      <c r="G22" s="208"/>
      <c r="H22" s="219" t="s">
        <v>4</v>
      </c>
      <c r="I22" s="219"/>
      <c r="J22" s="219"/>
      <c r="K22" s="222">
        <f>K121</f>
        <v>1113764</v>
      </c>
      <c r="L22" s="222">
        <f>L121</f>
        <v>2219500</v>
      </c>
      <c r="M22" s="480">
        <f>M121</f>
        <v>13205976</v>
      </c>
      <c r="N22" s="223">
        <f>N121</f>
        <v>16383825</v>
      </c>
      <c r="O22" s="223">
        <f>O121</f>
        <v>11190000</v>
      </c>
      <c r="P22" s="299" t="e">
        <f>#REF!/K22</f>
        <v>#REF!</v>
      </c>
      <c r="Q22" s="299" t="e">
        <f>M22/#REF!</f>
        <v>#REF!</v>
      </c>
      <c r="R22" s="299">
        <f t="shared" si="0"/>
        <v>1.2406371933433773</v>
      </c>
      <c r="S22" s="299">
        <f t="shared" si="0"/>
        <v>0.6829906935651473</v>
      </c>
    </row>
    <row r="23" spans="1:19" ht="12.75">
      <c r="A23" s="208"/>
      <c r="B23" s="208"/>
      <c r="C23" s="208"/>
      <c r="D23" s="208"/>
      <c r="E23" s="208"/>
      <c r="F23" s="208"/>
      <c r="G23" s="208"/>
      <c r="H23" s="219" t="s">
        <v>502</v>
      </c>
      <c r="I23" s="220"/>
      <c r="J23" s="221"/>
      <c r="K23" s="222">
        <f>K136</f>
        <v>0</v>
      </c>
      <c r="L23" s="222">
        <f>L136</f>
        <v>0</v>
      </c>
      <c r="M23" s="480">
        <f>M136</f>
        <v>0</v>
      </c>
      <c r="N23" s="223">
        <f>N136</f>
        <v>0</v>
      </c>
      <c r="O23" s="223">
        <f>O136</f>
        <v>0</v>
      </c>
      <c r="P23" s="299" t="e">
        <f>#REF!/K23</f>
        <v>#REF!</v>
      </c>
      <c r="Q23" s="299" t="e">
        <f>M23/#REF!</f>
        <v>#REF!</v>
      </c>
      <c r="R23" s="299" t="e">
        <f t="shared" si="0"/>
        <v>#DIV/0!</v>
      </c>
      <c r="S23" s="299" t="e">
        <f t="shared" si="0"/>
        <v>#DIV/0!</v>
      </c>
    </row>
    <row r="24" spans="1:19" ht="12.75">
      <c r="A24" s="208"/>
      <c r="B24" s="208"/>
      <c r="C24" s="208"/>
      <c r="D24" s="208"/>
      <c r="E24" s="208"/>
      <c r="F24" s="208"/>
      <c r="G24" s="208"/>
      <c r="H24" s="224" t="s">
        <v>503</v>
      </c>
      <c r="I24" s="225"/>
      <c r="J24" s="226"/>
      <c r="K24" s="227">
        <f>K21+K22+K23</f>
        <v>6681024</v>
      </c>
      <c r="L24" s="227">
        <f>L21+L22+L23</f>
        <v>8214400</v>
      </c>
      <c r="M24" s="480">
        <f>M21+M22+M23</f>
        <v>21072441</v>
      </c>
      <c r="N24" s="218">
        <f>N21+N22+N23</f>
        <v>22760128</v>
      </c>
      <c r="O24" s="218">
        <f>O21+O22+O23</f>
        <v>17322100</v>
      </c>
      <c r="P24" s="299" t="e">
        <f>#REF!/K24</f>
        <v>#REF!</v>
      </c>
      <c r="Q24" s="299" t="e">
        <f>M24/#REF!</f>
        <v>#REF!</v>
      </c>
      <c r="R24" s="299">
        <f t="shared" si="0"/>
        <v>1.0800897722290455</v>
      </c>
      <c r="S24" s="299">
        <f t="shared" si="0"/>
        <v>0.7610721697171474</v>
      </c>
    </row>
    <row r="25" spans="1:19" ht="12.75">
      <c r="A25" s="208"/>
      <c r="B25" s="208"/>
      <c r="C25" s="208"/>
      <c r="D25" s="208"/>
      <c r="E25" s="208"/>
      <c r="F25" s="208"/>
      <c r="G25" s="208"/>
      <c r="H25" s="219" t="s">
        <v>412</v>
      </c>
      <c r="I25" s="220"/>
      <c r="J25" s="221"/>
      <c r="K25" s="222">
        <f>K18-K24</f>
        <v>751380</v>
      </c>
      <c r="L25" s="222">
        <f>L18-L24</f>
        <v>-450000</v>
      </c>
      <c r="M25" s="485">
        <f>M18-M24</f>
        <v>35455</v>
      </c>
      <c r="N25" s="222">
        <f>N18-N24</f>
        <v>21400</v>
      </c>
      <c r="O25" s="222">
        <f>O18-O24</f>
        <v>516400</v>
      </c>
      <c r="P25" s="299" t="e">
        <f>#REF!/K25</f>
        <v>#REF!</v>
      </c>
      <c r="Q25" s="299" t="e">
        <f>M25/#REF!</f>
        <v>#REF!</v>
      </c>
      <c r="R25" s="299">
        <f t="shared" si="0"/>
        <v>0.6035820053589056</v>
      </c>
      <c r="S25" s="299">
        <f t="shared" si="0"/>
        <v>24.130841121495326</v>
      </c>
    </row>
    <row r="26" spans="1:14" ht="12.7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28"/>
      <c r="L26" s="228"/>
      <c r="N26" s="229"/>
    </row>
    <row r="27" spans="1:19" ht="12.75">
      <c r="A27" s="211"/>
      <c r="B27" s="211"/>
      <c r="C27" s="211"/>
      <c r="D27" s="211"/>
      <c r="E27" s="211"/>
      <c r="F27" s="211"/>
      <c r="G27" s="211"/>
      <c r="H27" s="212" t="s">
        <v>413</v>
      </c>
      <c r="I27" s="212"/>
      <c r="J27" s="212"/>
      <c r="K27" s="213"/>
      <c r="L27" s="213"/>
      <c r="M27" s="479"/>
      <c r="N27" s="213"/>
      <c r="O27" s="471"/>
      <c r="P27" s="421"/>
      <c r="Q27" s="421"/>
      <c r="R27" s="421"/>
      <c r="S27" s="421"/>
    </row>
    <row r="28" spans="1:19" ht="12.75">
      <c r="A28" s="208"/>
      <c r="B28" s="208"/>
      <c r="C28" s="208"/>
      <c r="D28" s="208"/>
      <c r="E28" s="208"/>
      <c r="F28" s="208"/>
      <c r="G28" s="208"/>
      <c r="H28" s="219" t="s">
        <v>414</v>
      </c>
      <c r="I28" s="219"/>
      <c r="J28" s="219"/>
      <c r="K28" s="222">
        <v>22700</v>
      </c>
      <c r="L28" s="222"/>
      <c r="M28" s="480"/>
      <c r="N28" s="223"/>
      <c r="O28" s="223"/>
      <c r="P28" s="298"/>
      <c r="Q28" s="298"/>
      <c r="R28" s="298"/>
      <c r="S28" s="298"/>
    </row>
    <row r="29" spans="1:19" ht="12.75">
      <c r="A29" s="208"/>
      <c r="B29" s="208"/>
      <c r="C29" s="208"/>
      <c r="D29" s="208"/>
      <c r="E29" s="208"/>
      <c r="F29" s="208"/>
      <c r="G29" s="208"/>
      <c r="H29" s="219" t="s">
        <v>415</v>
      </c>
      <c r="I29" s="219"/>
      <c r="J29" s="219"/>
      <c r="K29" s="222"/>
      <c r="L29" s="222"/>
      <c r="M29" s="480"/>
      <c r="N29" s="223"/>
      <c r="O29" s="223"/>
      <c r="P29" s="298"/>
      <c r="Q29" s="298"/>
      <c r="R29" s="298"/>
      <c r="S29" s="298"/>
    </row>
    <row r="30" spans="1:19" ht="12.75">
      <c r="A30" s="208"/>
      <c r="B30" s="208"/>
      <c r="C30" s="208"/>
      <c r="D30" s="208"/>
      <c r="E30" s="208"/>
      <c r="F30" s="208"/>
      <c r="G30" s="208"/>
      <c r="H30" s="219" t="s">
        <v>416</v>
      </c>
      <c r="I30" s="219"/>
      <c r="J30" s="219"/>
      <c r="K30" s="222"/>
      <c r="L30" s="222"/>
      <c r="M30" s="480"/>
      <c r="N30" s="223"/>
      <c r="O30" s="223"/>
      <c r="P30" s="298"/>
      <c r="Q30" s="298"/>
      <c r="R30" s="298"/>
      <c r="S30" s="298"/>
    </row>
    <row r="31" spans="1:14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28"/>
      <c r="L31" s="228"/>
      <c r="N31" s="229"/>
    </row>
    <row r="32" spans="1:19" ht="12.75">
      <c r="A32" s="211"/>
      <c r="B32" s="211"/>
      <c r="C32" s="211"/>
      <c r="D32" s="211"/>
      <c r="E32" s="211"/>
      <c r="F32" s="211"/>
      <c r="G32" s="211"/>
      <c r="H32" s="212" t="s">
        <v>417</v>
      </c>
      <c r="I32" s="212"/>
      <c r="J32" s="212"/>
      <c r="K32" s="213"/>
      <c r="L32" s="213"/>
      <c r="M32" s="479"/>
      <c r="N32" s="213"/>
      <c r="O32" s="471"/>
      <c r="P32" s="421"/>
      <c r="Q32" s="421"/>
      <c r="R32" s="421"/>
      <c r="S32" s="421"/>
    </row>
    <row r="33" spans="1:19" ht="12.75">
      <c r="A33" s="208"/>
      <c r="B33" s="208"/>
      <c r="C33" s="208"/>
      <c r="D33" s="208"/>
      <c r="E33" s="208"/>
      <c r="F33" s="208"/>
      <c r="G33" s="208"/>
      <c r="H33" s="219" t="s">
        <v>418</v>
      </c>
      <c r="I33" s="220"/>
      <c r="J33" s="221"/>
      <c r="K33" s="222"/>
      <c r="L33" s="222">
        <v>450000</v>
      </c>
      <c r="M33" s="480">
        <v>0</v>
      </c>
      <c r="N33" s="223"/>
      <c r="O33" s="223"/>
      <c r="P33" s="298"/>
      <c r="Q33" s="298"/>
      <c r="R33" s="298"/>
      <c r="S33" s="298"/>
    </row>
    <row r="34" spans="1:19" ht="12.75">
      <c r="A34" s="208"/>
      <c r="B34" s="208"/>
      <c r="C34" s="208"/>
      <c r="D34" s="208"/>
      <c r="E34" s="208"/>
      <c r="F34" s="208"/>
      <c r="G34" s="208"/>
      <c r="H34" s="230"/>
      <c r="I34" s="230"/>
      <c r="J34" s="230"/>
      <c r="K34" s="231"/>
      <c r="L34" s="231"/>
      <c r="M34" s="482"/>
      <c r="N34" s="232"/>
      <c r="O34" s="232"/>
      <c r="P34" s="300"/>
      <c r="Q34" s="300"/>
      <c r="R34" s="300"/>
      <c r="S34" s="300"/>
    </row>
    <row r="35" spans="1:19" ht="12.75">
      <c r="A35" s="211"/>
      <c r="B35" s="211"/>
      <c r="C35" s="211"/>
      <c r="D35" s="211"/>
      <c r="E35" s="211"/>
      <c r="F35" s="211"/>
      <c r="G35" s="211"/>
      <c r="H35" s="212" t="s">
        <v>419</v>
      </c>
      <c r="I35" s="212"/>
      <c r="J35" s="212"/>
      <c r="K35" s="213"/>
      <c r="L35" s="213"/>
      <c r="M35" s="479"/>
      <c r="N35" s="213"/>
      <c r="O35" s="471"/>
      <c r="P35" s="421"/>
      <c r="Q35" s="421"/>
      <c r="R35" s="421"/>
      <c r="S35" s="421"/>
    </row>
    <row r="36" spans="1:19" ht="12.75">
      <c r="A36" s="208"/>
      <c r="B36" s="208"/>
      <c r="C36" s="208"/>
      <c r="D36" s="208"/>
      <c r="E36" s="208"/>
      <c r="F36" s="208"/>
      <c r="G36" s="208"/>
      <c r="H36" s="219" t="s">
        <v>420</v>
      </c>
      <c r="I36" s="220"/>
      <c r="J36" s="221"/>
      <c r="K36" s="222">
        <f>K18</f>
        <v>7432404</v>
      </c>
      <c r="L36" s="222">
        <f>L18</f>
        <v>7764400</v>
      </c>
      <c r="M36" s="485">
        <f aca="true" t="shared" si="1" ref="M36:S36">M18</f>
        <v>21107896</v>
      </c>
      <c r="N36" s="222">
        <f t="shared" si="1"/>
        <v>22781528</v>
      </c>
      <c r="O36" s="222">
        <f t="shared" si="1"/>
        <v>17838500</v>
      </c>
      <c r="P36" s="301" t="e">
        <f t="shared" si="1"/>
        <v>#REF!</v>
      </c>
      <c r="Q36" s="301" t="e">
        <f t="shared" si="1"/>
        <v>#REF!</v>
      </c>
      <c r="R36" s="301">
        <f t="shared" si="1"/>
        <v>1.0792893806185135</v>
      </c>
      <c r="S36" s="301">
        <f t="shared" si="1"/>
        <v>0.7830247382879674</v>
      </c>
    </row>
    <row r="37" spans="1:19" ht="12.75">
      <c r="A37" s="208"/>
      <c r="B37" s="208"/>
      <c r="C37" s="208"/>
      <c r="D37" s="208"/>
      <c r="E37" s="208"/>
      <c r="F37" s="208"/>
      <c r="G37" s="208"/>
      <c r="H37" s="220" t="s">
        <v>421</v>
      </c>
      <c r="I37" s="233"/>
      <c r="J37" s="233"/>
      <c r="K37" s="222">
        <f>K24</f>
        <v>6681024</v>
      </c>
      <c r="L37" s="222">
        <f>L24</f>
        <v>8214400</v>
      </c>
      <c r="M37" s="485">
        <f aca="true" t="shared" si="2" ref="M37:S37">M24</f>
        <v>21072441</v>
      </c>
      <c r="N37" s="222">
        <f t="shared" si="2"/>
        <v>22760128</v>
      </c>
      <c r="O37" s="222">
        <f t="shared" si="2"/>
        <v>17322100</v>
      </c>
      <c r="P37" s="301" t="e">
        <f t="shared" si="2"/>
        <v>#REF!</v>
      </c>
      <c r="Q37" s="301" t="e">
        <f t="shared" si="2"/>
        <v>#REF!</v>
      </c>
      <c r="R37" s="301">
        <f t="shared" si="2"/>
        <v>1.0800897722290455</v>
      </c>
      <c r="S37" s="301">
        <f t="shared" si="2"/>
        <v>0.7610721697171474</v>
      </c>
    </row>
    <row r="38" spans="1:19" s="199" customFormat="1" ht="12.75">
      <c r="A38" s="214"/>
      <c r="B38" s="214"/>
      <c r="C38" s="214"/>
      <c r="D38" s="214"/>
      <c r="E38" s="214"/>
      <c r="F38" s="214"/>
      <c r="G38" s="214"/>
      <c r="H38" s="234" t="s">
        <v>422</v>
      </c>
      <c r="I38" s="235"/>
      <c r="J38" s="235"/>
      <c r="K38" s="236">
        <f>K36-K37+K33</f>
        <v>751380</v>
      </c>
      <c r="L38" s="236">
        <f>L36-L37+L33</f>
        <v>0</v>
      </c>
      <c r="M38" s="487">
        <f aca="true" t="shared" si="3" ref="M38:S38">M36-M37+M33</f>
        <v>35455</v>
      </c>
      <c r="N38" s="236">
        <f t="shared" si="3"/>
        <v>21400</v>
      </c>
      <c r="O38" s="236">
        <f t="shared" si="3"/>
        <v>516400</v>
      </c>
      <c r="P38" s="302" t="e">
        <f t="shared" si="3"/>
        <v>#REF!</v>
      </c>
      <c r="Q38" s="302" t="e">
        <f t="shared" si="3"/>
        <v>#REF!</v>
      </c>
      <c r="R38" s="302">
        <f t="shared" si="3"/>
        <v>-0.0008003916105319142</v>
      </c>
      <c r="S38" s="302">
        <f t="shared" si="3"/>
        <v>0.021952568570819952</v>
      </c>
    </row>
    <row r="39" spans="1:19" s="199" customFormat="1" ht="12.75">
      <c r="A39" s="214"/>
      <c r="B39" s="214"/>
      <c r="C39" s="214"/>
      <c r="D39" s="214"/>
      <c r="E39" s="214"/>
      <c r="F39" s="214"/>
      <c r="G39" s="214"/>
      <c r="H39" s="237"/>
      <c r="I39" s="237"/>
      <c r="J39" s="237"/>
      <c r="K39" s="232"/>
      <c r="L39" s="232"/>
      <c r="M39" s="482"/>
      <c r="N39" s="232"/>
      <c r="O39" s="472"/>
      <c r="P39" s="422"/>
      <c r="Q39" s="422"/>
      <c r="R39" s="422"/>
      <c r="S39" s="422"/>
    </row>
    <row r="40" spans="1:19" s="199" customFormat="1" ht="12.75">
      <c r="A40" s="214"/>
      <c r="B40" s="214"/>
      <c r="C40" s="214"/>
      <c r="D40" s="214"/>
      <c r="E40" s="214"/>
      <c r="F40" s="214"/>
      <c r="G40" s="214"/>
      <c r="H40" s="237"/>
      <c r="I40" s="237"/>
      <c r="J40" s="237"/>
      <c r="K40" s="232"/>
      <c r="L40" s="238" t="s">
        <v>423</v>
      </c>
      <c r="M40" s="482"/>
      <c r="N40" s="232"/>
      <c r="O40" s="472"/>
      <c r="P40" s="422"/>
      <c r="Q40" s="422"/>
      <c r="R40" s="422"/>
      <c r="S40" s="422"/>
    </row>
    <row r="41" spans="1:14" ht="12.75">
      <c r="A41" s="208" t="s">
        <v>424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N41" s="229"/>
    </row>
    <row r="42" spans="1:14" ht="8.25" customHeigh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N42" s="229"/>
    </row>
    <row r="43" spans="1:14" ht="8.2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N43" s="229"/>
    </row>
    <row r="44" spans="1:14" ht="12.7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39" t="s">
        <v>425</v>
      </c>
      <c r="N44" s="229"/>
    </row>
    <row r="45" spans="1:14" ht="9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39"/>
      <c r="N45" s="229"/>
    </row>
    <row r="46" spans="1:14" ht="12.75">
      <c r="A46" s="200" t="s">
        <v>561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N46" s="229"/>
    </row>
    <row r="47" spans="1:14" ht="12.75">
      <c r="A47" s="200" t="s">
        <v>617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N47" s="229"/>
    </row>
    <row r="48" spans="2:14" ht="12.7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N48" s="229"/>
    </row>
    <row r="49" spans="1:19" ht="12.75">
      <c r="A49" s="204"/>
      <c r="B49" s="205"/>
      <c r="C49" s="205"/>
      <c r="D49" s="205"/>
      <c r="E49" s="205"/>
      <c r="F49" s="205"/>
      <c r="G49" s="205"/>
      <c r="H49" s="205" t="s">
        <v>426</v>
      </c>
      <c r="I49" s="205"/>
      <c r="J49" s="205"/>
      <c r="K49" s="206" t="s">
        <v>0</v>
      </c>
      <c r="L49" s="206" t="s">
        <v>1</v>
      </c>
      <c r="M49" s="475" t="s">
        <v>1</v>
      </c>
      <c r="N49" s="240" t="s">
        <v>2</v>
      </c>
      <c r="O49" s="209" t="s">
        <v>2</v>
      </c>
      <c r="P49" s="303" t="s">
        <v>554</v>
      </c>
      <c r="Q49" s="303" t="s">
        <v>554</v>
      </c>
      <c r="R49" s="303" t="s">
        <v>554</v>
      </c>
      <c r="S49" s="303" t="s">
        <v>554</v>
      </c>
    </row>
    <row r="50" spans="1:19" ht="12.75">
      <c r="A50" s="204"/>
      <c r="B50" s="205"/>
      <c r="C50" s="205"/>
      <c r="D50" s="205"/>
      <c r="E50" s="205"/>
      <c r="F50" s="205"/>
      <c r="G50" s="205"/>
      <c r="H50" s="205"/>
      <c r="I50" s="205"/>
      <c r="J50" s="205"/>
      <c r="K50" s="206" t="s">
        <v>189</v>
      </c>
      <c r="L50" s="206" t="s">
        <v>229</v>
      </c>
      <c r="M50" s="476" t="s">
        <v>533</v>
      </c>
      <c r="N50" s="320" t="s">
        <v>543</v>
      </c>
      <c r="O50" s="321" t="s">
        <v>580</v>
      </c>
      <c r="P50" s="321" t="s">
        <v>547</v>
      </c>
      <c r="Q50" s="321" t="s">
        <v>548</v>
      </c>
      <c r="R50" s="321" t="s">
        <v>549</v>
      </c>
      <c r="S50" s="321" t="s">
        <v>581</v>
      </c>
    </row>
    <row r="51" spans="1:19" ht="12.75">
      <c r="A51" s="208" t="s">
        <v>408</v>
      </c>
      <c r="B51" s="208"/>
      <c r="C51" s="208"/>
      <c r="D51" s="208"/>
      <c r="E51" s="208"/>
      <c r="F51" s="208"/>
      <c r="G51" s="208"/>
      <c r="H51" s="205"/>
      <c r="I51" s="205" t="s">
        <v>427</v>
      </c>
      <c r="J51" s="205"/>
      <c r="K51" s="295">
        <v>1</v>
      </c>
      <c r="L51" s="295">
        <v>2</v>
      </c>
      <c r="M51" s="477">
        <v>4</v>
      </c>
      <c r="N51" s="296">
        <v>5</v>
      </c>
      <c r="O51" s="297">
        <v>6</v>
      </c>
      <c r="P51" s="297" t="s">
        <v>555</v>
      </c>
      <c r="Q51" s="297" t="s">
        <v>556</v>
      </c>
      <c r="R51" s="297" t="s">
        <v>557</v>
      </c>
      <c r="S51" s="297" t="s">
        <v>558</v>
      </c>
    </row>
    <row r="52" spans="1:19" ht="12.75">
      <c r="A52" s="208">
        <v>1</v>
      </c>
      <c r="B52" s="208">
        <v>2</v>
      </c>
      <c r="C52" s="208">
        <v>3</v>
      </c>
      <c r="D52" s="208">
        <v>4</v>
      </c>
      <c r="E52" s="208">
        <v>5</v>
      </c>
      <c r="F52" s="208">
        <v>6</v>
      </c>
      <c r="G52" s="208">
        <v>7</v>
      </c>
      <c r="H52" s="211" t="s">
        <v>409</v>
      </c>
      <c r="I52" s="211"/>
      <c r="J52" s="211"/>
      <c r="K52" s="211"/>
      <c r="L52" s="211"/>
      <c r="M52" s="483"/>
      <c r="N52" s="241"/>
      <c r="O52" s="473"/>
      <c r="P52" s="423"/>
      <c r="Q52" s="423"/>
      <c r="R52" s="423"/>
      <c r="S52" s="423"/>
    </row>
    <row r="53" spans="1:19" ht="12.75">
      <c r="A53" s="243"/>
      <c r="B53" s="244"/>
      <c r="C53" s="244"/>
      <c r="D53" s="244"/>
      <c r="E53" s="244"/>
      <c r="F53" s="244"/>
      <c r="G53" s="244"/>
      <c r="H53" s="245">
        <v>6</v>
      </c>
      <c r="I53" s="245" t="s">
        <v>428</v>
      </c>
      <c r="J53" s="245"/>
      <c r="K53" s="246">
        <f>K54+K60+K81+K84+K88</f>
        <v>7408133</v>
      </c>
      <c r="L53" s="246">
        <f>L54+L60+L81+L84</f>
        <v>7754400</v>
      </c>
      <c r="M53" s="484">
        <f>M54+M60+M81+M84</f>
        <v>21097896</v>
      </c>
      <c r="N53" s="246">
        <f>N54+N60+N81+N84</f>
        <v>22771528</v>
      </c>
      <c r="O53" s="246">
        <f>O54+O60+O81+O84</f>
        <v>17828500</v>
      </c>
      <c r="P53" s="305" t="e">
        <f>#REF!/K53</f>
        <v>#REF!</v>
      </c>
      <c r="Q53" s="305" t="e">
        <f>M53/#REF!</f>
        <v>#REF!</v>
      </c>
      <c r="R53" s="305">
        <f aca="true" t="shared" si="4" ref="R53:R90">N53/M53</f>
        <v>1.0793269622714985</v>
      </c>
      <c r="S53" s="305">
        <f aca="true" t="shared" si="5" ref="S53:S90">O53/N53</f>
        <v>0.7829294547120421</v>
      </c>
    </row>
    <row r="54" spans="2:19" ht="12.75">
      <c r="B54" s="208"/>
      <c r="C54" s="208"/>
      <c r="D54" s="208"/>
      <c r="E54" s="208"/>
      <c r="F54" s="208"/>
      <c r="G54" s="208"/>
      <c r="H54" s="224">
        <v>61</v>
      </c>
      <c r="I54" s="224" t="s">
        <v>429</v>
      </c>
      <c r="J54" s="224"/>
      <c r="K54" s="227">
        <f>K55+K56+K57+K58</f>
        <v>645871</v>
      </c>
      <c r="L54" s="227">
        <f>L55+L56+L57+L58</f>
        <v>643700</v>
      </c>
      <c r="M54" s="485">
        <f>M55+M56+M57+M58</f>
        <v>560000</v>
      </c>
      <c r="N54" s="227">
        <f>N55+N56+N57+N58</f>
        <v>730000</v>
      </c>
      <c r="O54" s="227">
        <f>O55+O56+O57+O58</f>
        <v>780000</v>
      </c>
      <c r="P54" s="306" t="e">
        <f>#REF!/K54</f>
        <v>#REF!</v>
      </c>
      <c r="Q54" s="306" t="e">
        <f>M54/#REF!</f>
        <v>#REF!</v>
      </c>
      <c r="R54" s="306">
        <f t="shared" si="4"/>
        <v>1.3035714285714286</v>
      </c>
      <c r="S54" s="306">
        <f t="shared" si="5"/>
        <v>1.0684931506849316</v>
      </c>
    </row>
    <row r="55" spans="2:19" ht="12.75">
      <c r="B55" s="208"/>
      <c r="C55" s="208"/>
      <c r="D55" s="208"/>
      <c r="E55" s="208"/>
      <c r="F55" s="208"/>
      <c r="G55" s="208"/>
      <c r="H55" s="219">
        <v>611</v>
      </c>
      <c r="I55" s="219" t="s">
        <v>430</v>
      </c>
      <c r="J55" s="219"/>
      <c r="K55" s="222">
        <v>525991</v>
      </c>
      <c r="L55" s="222">
        <v>515700</v>
      </c>
      <c r="M55" s="480">
        <v>460000</v>
      </c>
      <c r="N55" s="223">
        <v>600000</v>
      </c>
      <c r="O55" s="223">
        <v>650000</v>
      </c>
      <c r="P55" s="299" t="e">
        <f>#REF!/K55</f>
        <v>#REF!</v>
      </c>
      <c r="Q55" s="306" t="e">
        <f>M55/#REF!</f>
        <v>#REF!</v>
      </c>
      <c r="R55" s="306">
        <f t="shared" si="4"/>
        <v>1.3043478260869565</v>
      </c>
      <c r="S55" s="306">
        <f t="shared" si="5"/>
        <v>1.0833333333333333</v>
      </c>
    </row>
    <row r="56" spans="2:19" ht="12.75" hidden="1">
      <c r="B56" s="208"/>
      <c r="C56" s="208"/>
      <c r="D56" s="208"/>
      <c r="E56" s="208"/>
      <c r="F56" s="208"/>
      <c r="G56" s="208"/>
      <c r="H56" s="219">
        <v>612</v>
      </c>
      <c r="I56" s="219" t="s">
        <v>431</v>
      </c>
      <c r="J56" s="219"/>
      <c r="K56" s="222">
        <v>0</v>
      </c>
      <c r="L56" s="222">
        <v>0</v>
      </c>
      <c r="M56" s="480"/>
      <c r="N56" s="223">
        <v>0</v>
      </c>
      <c r="O56" s="223">
        <v>0</v>
      </c>
      <c r="P56" s="299" t="e">
        <f>#REF!/K56</f>
        <v>#REF!</v>
      </c>
      <c r="Q56" s="306" t="e">
        <f>M56/#REF!</f>
        <v>#REF!</v>
      </c>
      <c r="R56" s="306" t="e">
        <f t="shared" si="4"/>
        <v>#DIV/0!</v>
      </c>
      <c r="S56" s="306" t="e">
        <f t="shared" si="5"/>
        <v>#DIV/0!</v>
      </c>
    </row>
    <row r="57" spans="2:19" ht="12.75">
      <c r="B57" s="208"/>
      <c r="C57" s="208"/>
      <c r="D57" s="208"/>
      <c r="E57" s="208"/>
      <c r="F57" s="208"/>
      <c r="G57" s="208"/>
      <c r="H57" s="219">
        <v>613</v>
      </c>
      <c r="I57" s="219" t="s">
        <v>432</v>
      </c>
      <c r="J57" s="219"/>
      <c r="K57" s="222">
        <v>64335</v>
      </c>
      <c r="L57" s="222">
        <v>70000</v>
      </c>
      <c r="M57" s="480">
        <v>50000</v>
      </c>
      <c r="N57" s="223">
        <v>80000</v>
      </c>
      <c r="O57" s="223">
        <v>80000</v>
      </c>
      <c r="P57" s="299" t="e">
        <f>#REF!/K57</f>
        <v>#REF!</v>
      </c>
      <c r="Q57" s="306" t="e">
        <f>M57/#REF!</f>
        <v>#REF!</v>
      </c>
      <c r="R57" s="306">
        <f t="shared" si="4"/>
        <v>1.6</v>
      </c>
      <c r="S57" s="306">
        <f t="shared" si="5"/>
        <v>1</v>
      </c>
    </row>
    <row r="58" spans="2:19" ht="12.75">
      <c r="B58" s="208"/>
      <c r="C58" s="208"/>
      <c r="D58" s="208"/>
      <c r="E58" s="208"/>
      <c r="F58" s="208"/>
      <c r="G58" s="208"/>
      <c r="H58" s="219">
        <v>614</v>
      </c>
      <c r="I58" s="219" t="s">
        <v>433</v>
      </c>
      <c r="J58" s="219"/>
      <c r="K58" s="222">
        <v>55545</v>
      </c>
      <c r="L58" s="222">
        <v>58000</v>
      </c>
      <c r="M58" s="480">
        <v>50000</v>
      </c>
      <c r="N58" s="223">
        <v>50000</v>
      </c>
      <c r="O58" s="223">
        <v>50000</v>
      </c>
      <c r="P58" s="299" t="e">
        <f>#REF!/K58</f>
        <v>#REF!</v>
      </c>
      <c r="Q58" s="306" t="e">
        <f>M58/#REF!</f>
        <v>#REF!</v>
      </c>
      <c r="R58" s="306">
        <f t="shared" si="4"/>
        <v>1</v>
      </c>
      <c r="S58" s="306">
        <f t="shared" si="5"/>
        <v>1</v>
      </c>
    </row>
    <row r="59" spans="2:19" ht="12.75" hidden="1">
      <c r="B59" s="208"/>
      <c r="C59" s="208"/>
      <c r="D59" s="208"/>
      <c r="E59" s="208"/>
      <c r="F59" s="208"/>
      <c r="G59" s="208"/>
      <c r="H59" s="219">
        <v>616</v>
      </c>
      <c r="I59" s="219" t="s">
        <v>434</v>
      </c>
      <c r="J59" s="219"/>
      <c r="K59" s="222"/>
      <c r="L59" s="222"/>
      <c r="M59" s="480"/>
      <c r="N59" s="223"/>
      <c r="O59" s="223"/>
      <c r="P59" s="299"/>
      <c r="Q59" s="306" t="e">
        <f>M59/#REF!</f>
        <v>#REF!</v>
      </c>
      <c r="R59" s="306" t="e">
        <f t="shared" si="4"/>
        <v>#DIV/0!</v>
      </c>
      <c r="S59" s="306" t="e">
        <f t="shared" si="5"/>
        <v>#DIV/0!</v>
      </c>
    </row>
    <row r="60" spans="2:19" ht="12.75">
      <c r="B60" s="208"/>
      <c r="C60" s="208"/>
      <c r="D60" s="208"/>
      <c r="E60" s="208"/>
      <c r="F60" s="208"/>
      <c r="G60" s="208"/>
      <c r="H60" s="224">
        <v>63</v>
      </c>
      <c r="I60" s="225" t="s">
        <v>435</v>
      </c>
      <c r="J60" s="226"/>
      <c r="K60" s="227">
        <f>SUM(K61:K80)</f>
        <v>6273204</v>
      </c>
      <c r="L60" s="227">
        <f>SUM(L61:L80)</f>
        <v>6470200</v>
      </c>
      <c r="M60" s="485">
        <f>SUM(M61:M80)</f>
        <v>19997396</v>
      </c>
      <c r="N60" s="227">
        <f>SUM(N61:N80)</f>
        <v>21411028</v>
      </c>
      <c r="O60" s="227">
        <f>SUM(O61:O80)</f>
        <v>16418000</v>
      </c>
      <c r="P60" s="306" t="e">
        <f>#REF!/K60</f>
        <v>#REF!</v>
      </c>
      <c r="Q60" s="306" t="e">
        <f>M60/#REF!</f>
        <v>#REF!</v>
      </c>
      <c r="R60" s="306">
        <f t="shared" si="4"/>
        <v>1.0706908039426732</v>
      </c>
      <c r="S60" s="306">
        <f t="shared" si="5"/>
        <v>0.7668011082886819</v>
      </c>
    </row>
    <row r="61" spans="2:19" ht="12.75">
      <c r="B61" s="208"/>
      <c r="C61" s="208"/>
      <c r="D61" s="208"/>
      <c r="E61" s="208"/>
      <c r="F61" s="208"/>
      <c r="G61" s="208"/>
      <c r="H61" s="219">
        <v>633</v>
      </c>
      <c r="I61" s="248" t="s">
        <v>436</v>
      </c>
      <c r="J61" s="219"/>
      <c r="K61" s="222">
        <v>4342055</v>
      </c>
      <c r="L61" s="222">
        <v>3800000</v>
      </c>
      <c r="M61" s="480">
        <v>5500000</v>
      </c>
      <c r="N61" s="223">
        <v>5500000</v>
      </c>
      <c r="O61" s="223">
        <v>5500000</v>
      </c>
      <c r="P61" s="299" t="e">
        <f>#REF!/K61</f>
        <v>#REF!</v>
      </c>
      <c r="Q61" s="306" t="e">
        <f>M61/#REF!</f>
        <v>#REF!</v>
      </c>
      <c r="R61" s="306">
        <f t="shared" si="4"/>
        <v>1</v>
      </c>
      <c r="S61" s="306">
        <f t="shared" si="5"/>
        <v>1</v>
      </c>
    </row>
    <row r="62" spans="2:19" ht="12.75">
      <c r="B62" s="208"/>
      <c r="C62" s="208"/>
      <c r="D62" s="208"/>
      <c r="E62" s="208"/>
      <c r="F62" s="208"/>
      <c r="G62" s="208"/>
      <c r="H62" s="219">
        <v>633</v>
      </c>
      <c r="I62" s="219" t="s">
        <v>539</v>
      </c>
      <c r="J62" s="219"/>
      <c r="K62" s="222">
        <v>0</v>
      </c>
      <c r="L62" s="222">
        <v>0</v>
      </c>
      <c r="M62" s="480">
        <v>200000</v>
      </c>
      <c r="N62" s="223">
        <v>250000</v>
      </c>
      <c r="O62" s="223">
        <v>250000</v>
      </c>
      <c r="P62" s="299" t="e">
        <f>#REF!/K62</f>
        <v>#REF!</v>
      </c>
      <c r="Q62" s="306" t="e">
        <f>M62/#REF!</f>
        <v>#REF!</v>
      </c>
      <c r="R62" s="306">
        <f t="shared" si="4"/>
        <v>1.25</v>
      </c>
      <c r="S62" s="306">
        <f t="shared" si="5"/>
        <v>1</v>
      </c>
    </row>
    <row r="63" spans="2:19" ht="12.75">
      <c r="B63" s="208"/>
      <c r="C63" s="208"/>
      <c r="D63" s="208"/>
      <c r="E63" s="208"/>
      <c r="F63" s="208"/>
      <c r="G63" s="208"/>
      <c r="H63" s="219">
        <v>633</v>
      </c>
      <c r="I63" s="219" t="s">
        <v>437</v>
      </c>
      <c r="J63" s="219"/>
      <c r="K63" s="222">
        <v>299983</v>
      </c>
      <c r="L63" s="222">
        <v>600000</v>
      </c>
      <c r="M63" s="480">
        <v>400000</v>
      </c>
      <c r="N63" s="223">
        <v>400000</v>
      </c>
      <c r="O63" s="223">
        <v>300000</v>
      </c>
      <c r="P63" s="299" t="e">
        <f>#REF!/K63</f>
        <v>#REF!</v>
      </c>
      <c r="Q63" s="306" t="e">
        <f>M63/#REF!</f>
        <v>#REF!</v>
      </c>
      <c r="R63" s="306">
        <f t="shared" si="4"/>
        <v>1</v>
      </c>
      <c r="S63" s="306">
        <f t="shared" si="5"/>
        <v>0.75</v>
      </c>
    </row>
    <row r="64" spans="2:19" ht="12.75">
      <c r="B64" s="208"/>
      <c r="C64" s="208"/>
      <c r="D64" s="208"/>
      <c r="E64" s="208"/>
      <c r="F64" s="208"/>
      <c r="G64" s="208"/>
      <c r="H64" s="219">
        <v>633</v>
      </c>
      <c r="I64" s="219" t="s">
        <v>438</v>
      </c>
      <c r="J64" s="219"/>
      <c r="K64" s="222">
        <v>0</v>
      </c>
      <c r="L64" s="222">
        <v>8000</v>
      </c>
      <c r="M64" s="480">
        <v>8000</v>
      </c>
      <c r="N64" s="223">
        <v>8000</v>
      </c>
      <c r="O64" s="223">
        <v>8000</v>
      </c>
      <c r="P64" s="299" t="e">
        <f>#REF!/K64</f>
        <v>#REF!</v>
      </c>
      <c r="Q64" s="306" t="e">
        <f>M64/#REF!</f>
        <v>#REF!</v>
      </c>
      <c r="R64" s="306">
        <f t="shared" si="4"/>
        <v>1</v>
      </c>
      <c r="S64" s="306">
        <f t="shared" si="5"/>
        <v>1</v>
      </c>
    </row>
    <row r="65" spans="2:19" ht="12.75">
      <c r="B65" s="208"/>
      <c r="C65" s="208"/>
      <c r="D65" s="208"/>
      <c r="E65" s="208"/>
      <c r="F65" s="208"/>
      <c r="G65" s="208"/>
      <c r="H65" s="219">
        <v>633</v>
      </c>
      <c r="I65" s="248" t="s">
        <v>560</v>
      </c>
      <c r="J65" s="219"/>
      <c r="K65" s="222">
        <v>54300</v>
      </c>
      <c r="L65" s="222">
        <v>100000</v>
      </c>
      <c r="M65" s="480">
        <v>100000</v>
      </c>
      <c r="N65" s="223">
        <v>300000</v>
      </c>
      <c r="O65" s="223">
        <v>100000</v>
      </c>
      <c r="P65" s="299" t="e">
        <f>#REF!/K65</f>
        <v>#REF!</v>
      </c>
      <c r="Q65" s="306" t="e">
        <f>M65/#REF!</f>
        <v>#REF!</v>
      </c>
      <c r="R65" s="306">
        <f t="shared" si="4"/>
        <v>3</v>
      </c>
      <c r="S65" s="306">
        <f t="shared" si="5"/>
        <v>0.3333333333333333</v>
      </c>
    </row>
    <row r="66" spans="2:19" ht="27" customHeight="1">
      <c r="B66" s="208"/>
      <c r="C66" s="208"/>
      <c r="D66" s="208"/>
      <c r="E66" s="208"/>
      <c r="F66" s="208"/>
      <c r="G66" s="208"/>
      <c r="H66" s="219">
        <v>633</v>
      </c>
      <c r="I66" s="502" t="s">
        <v>658</v>
      </c>
      <c r="J66" s="503"/>
      <c r="K66" s="222">
        <v>0</v>
      </c>
      <c r="L66" s="222">
        <v>0</v>
      </c>
      <c r="M66" s="480">
        <v>70000</v>
      </c>
      <c r="N66" s="223">
        <v>150000</v>
      </c>
      <c r="O66" s="223">
        <v>150000</v>
      </c>
      <c r="P66" s="299" t="e">
        <f>#REF!/K66</f>
        <v>#REF!</v>
      </c>
      <c r="Q66" s="306" t="e">
        <f>M66/#REF!</f>
        <v>#REF!</v>
      </c>
      <c r="R66" s="306">
        <f t="shared" si="4"/>
        <v>2.142857142857143</v>
      </c>
      <c r="S66" s="306">
        <f t="shared" si="5"/>
        <v>1</v>
      </c>
    </row>
    <row r="67" spans="2:19" ht="12.75">
      <c r="B67" s="208"/>
      <c r="C67" s="208"/>
      <c r="D67" s="208"/>
      <c r="E67" s="208"/>
      <c r="F67" s="208"/>
      <c r="G67" s="208"/>
      <c r="H67" s="219">
        <v>633</v>
      </c>
      <c r="I67" s="219" t="s">
        <v>611</v>
      </c>
      <c r="J67" s="219"/>
      <c r="K67" s="222"/>
      <c r="L67" s="222"/>
      <c r="M67" s="480">
        <v>20000</v>
      </c>
      <c r="N67" s="223">
        <v>20000</v>
      </c>
      <c r="O67" s="223">
        <v>20000</v>
      </c>
      <c r="P67" s="299"/>
      <c r="Q67" s="306" t="e">
        <f>M67/#REF!</f>
        <v>#REF!</v>
      </c>
      <c r="R67" s="306">
        <f t="shared" si="4"/>
        <v>1</v>
      </c>
      <c r="S67" s="306">
        <f t="shared" si="5"/>
        <v>1</v>
      </c>
    </row>
    <row r="68" spans="2:19" ht="12.75">
      <c r="B68" s="208"/>
      <c r="C68" s="208"/>
      <c r="D68" s="208"/>
      <c r="E68" s="208"/>
      <c r="F68" s="208"/>
      <c r="G68" s="208"/>
      <c r="H68" s="219">
        <v>633</v>
      </c>
      <c r="I68" s="219" t="s">
        <v>612</v>
      </c>
      <c r="J68" s="219"/>
      <c r="K68" s="222">
        <v>0</v>
      </c>
      <c r="L68" s="222">
        <v>0</v>
      </c>
      <c r="M68" s="480">
        <v>20000</v>
      </c>
      <c r="N68" s="223">
        <v>20000</v>
      </c>
      <c r="O68" s="223">
        <v>20000</v>
      </c>
      <c r="P68" s="299" t="e">
        <f>#REF!/K68</f>
        <v>#REF!</v>
      </c>
      <c r="Q68" s="306" t="e">
        <f>M68/#REF!</f>
        <v>#REF!</v>
      </c>
      <c r="R68" s="306">
        <f t="shared" si="4"/>
        <v>1</v>
      </c>
      <c r="S68" s="306">
        <f t="shared" si="5"/>
        <v>1</v>
      </c>
    </row>
    <row r="69" spans="2:19" ht="12.75">
      <c r="B69" s="208"/>
      <c r="C69" s="208"/>
      <c r="D69" s="208"/>
      <c r="E69" s="208"/>
      <c r="F69" s="208"/>
      <c r="G69" s="208"/>
      <c r="H69" s="219">
        <v>633</v>
      </c>
      <c r="I69" s="219" t="s">
        <v>613</v>
      </c>
      <c r="J69" s="219"/>
      <c r="K69" s="222">
        <v>0</v>
      </c>
      <c r="L69" s="222">
        <v>0</v>
      </c>
      <c r="M69" s="480">
        <v>9532660</v>
      </c>
      <c r="N69" s="223">
        <v>6143028</v>
      </c>
      <c r="O69" s="223">
        <v>0</v>
      </c>
      <c r="P69" s="299" t="e">
        <f>#REF!/K69</f>
        <v>#REF!</v>
      </c>
      <c r="Q69" s="306" t="e">
        <f>M69/#REF!</f>
        <v>#REF!</v>
      </c>
      <c r="R69" s="306">
        <f t="shared" si="4"/>
        <v>0.6444190813477035</v>
      </c>
      <c r="S69" s="306">
        <f t="shared" si="5"/>
        <v>0</v>
      </c>
    </row>
    <row r="70" spans="2:19" ht="12.75">
      <c r="B70" s="208"/>
      <c r="C70" s="208"/>
      <c r="D70" s="208"/>
      <c r="E70" s="208"/>
      <c r="F70" s="208"/>
      <c r="G70" s="208"/>
      <c r="H70" s="219">
        <v>633</v>
      </c>
      <c r="I70" s="219" t="s">
        <v>526</v>
      </c>
      <c r="J70" s="219"/>
      <c r="K70" s="222">
        <v>0</v>
      </c>
      <c r="L70" s="222">
        <v>100000</v>
      </c>
      <c r="M70" s="480">
        <v>450000</v>
      </c>
      <c r="N70" s="223">
        <v>450000</v>
      </c>
      <c r="O70" s="223">
        <v>0</v>
      </c>
      <c r="P70" s="299" t="e">
        <f>#REF!/K70</f>
        <v>#REF!</v>
      </c>
      <c r="Q70" s="306" t="e">
        <f>M70/#REF!</f>
        <v>#REF!</v>
      </c>
      <c r="R70" s="306">
        <f t="shared" si="4"/>
        <v>1</v>
      </c>
      <c r="S70" s="306">
        <f t="shared" si="5"/>
        <v>0</v>
      </c>
    </row>
    <row r="71" spans="2:19" ht="12.75">
      <c r="B71" s="208"/>
      <c r="C71" s="208"/>
      <c r="D71" s="208"/>
      <c r="E71" s="208"/>
      <c r="F71" s="208"/>
      <c r="G71" s="208"/>
      <c r="H71" s="219">
        <v>633</v>
      </c>
      <c r="I71" s="219" t="s">
        <v>439</v>
      </c>
      <c r="J71" s="219"/>
      <c r="K71" s="222">
        <v>512150</v>
      </c>
      <c r="L71" s="222">
        <v>650000</v>
      </c>
      <c r="M71" s="480">
        <v>540000</v>
      </c>
      <c r="N71" s="223">
        <v>500000</v>
      </c>
      <c r="O71" s="223">
        <v>500000</v>
      </c>
      <c r="P71" s="299" t="e">
        <f>#REF!/K71</f>
        <v>#REF!</v>
      </c>
      <c r="Q71" s="306" t="e">
        <f>M71/#REF!</f>
        <v>#REF!</v>
      </c>
      <c r="R71" s="306">
        <f t="shared" si="4"/>
        <v>0.9259259259259259</v>
      </c>
      <c r="S71" s="306">
        <f t="shared" si="5"/>
        <v>1</v>
      </c>
    </row>
    <row r="72" spans="2:19" ht="12.75">
      <c r="B72" s="208"/>
      <c r="C72" s="208"/>
      <c r="D72" s="208"/>
      <c r="E72" s="208"/>
      <c r="F72" s="208"/>
      <c r="G72" s="208"/>
      <c r="H72" s="219">
        <v>634</v>
      </c>
      <c r="I72" s="219" t="s">
        <v>440</v>
      </c>
      <c r="J72" s="219"/>
      <c r="K72" s="222">
        <v>0</v>
      </c>
      <c r="L72" s="222">
        <v>0</v>
      </c>
      <c r="M72" s="480">
        <v>0</v>
      </c>
      <c r="N72" s="223">
        <v>0</v>
      </c>
      <c r="O72" s="223">
        <v>0</v>
      </c>
      <c r="P72" s="299" t="e">
        <f>#REF!/K72</f>
        <v>#REF!</v>
      </c>
      <c r="Q72" s="306" t="e">
        <f>M72/#REF!</f>
        <v>#REF!</v>
      </c>
      <c r="R72" s="306" t="e">
        <f t="shared" si="4"/>
        <v>#DIV/0!</v>
      </c>
      <c r="S72" s="306" t="e">
        <f t="shared" si="5"/>
        <v>#DIV/0!</v>
      </c>
    </row>
    <row r="73" spans="2:19" ht="12.75" hidden="1">
      <c r="B73" s="208"/>
      <c r="C73" s="208"/>
      <c r="D73" s="208"/>
      <c r="E73" s="208"/>
      <c r="F73" s="208"/>
      <c r="G73" s="208"/>
      <c r="H73" s="219">
        <v>634</v>
      </c>
      <c r="I73" s="248" t="s">
        <v>522</v>
      </c>
      <c r="J73" s="219"/>
      <c r="K73" s="222">
        <v>0</v>
      </c>
      <c r="L73" s="222">
        <v>0</v>
      </c>
      <c r="M73" s="480"/>
      <c r="N73" s="223">
        <v>0</v>
      </c>
      <c r="O73" s="223">
        <v>0</v>
      </c>
      <c r="P73" s="299" t="e">
        <f>#REF!/K73</f>
        <v>#REF!</v>
      </c>
      <c r="Q73" s="306" t="e">
        <f>M73/#REF!</f>
        <v>#REF!</v>
      </c>
      <c r="R73" s="306" t="e">
        <f t="shared" si="4"/>
        <v>#DIV/0!</v>
      </c>
      <c r="S73" s="306" t="e">
        <f t="shared" si="5"/>
        <v>#DIV/0!</v>
      </c>
    </row>
    <row r="74" spans="2:19" ht="12.75">
      <c r="B74" s="208"/>
      <c r="C74" s="208"/>
      <c r="D74" s="208"/>
      <c r="E74" s="208"/>
      <c r="F74" s="208"/>
      <c r="G74" s="208"/>
      <c r="H74" s="219">
        <v>634</v>
      </c>
      <c r="I74" s="248" t="s">
        <v>540</v>
      </c>
      <c r="J74" s="219"/>
      <c r="K74" s="222">
        <v>616961</v>
      </c>
      <c r="L74" s="222">
        <v>600000</v>
      </c>
      <c r="M74" s="480">
        <v>1350000</v>
      </c>
      <c r="N74" s="223">
        <v>850000</v>
      </c>
      <c r="O74" s="223">
        <v>850000</v>
      </c>
      <c r="P74" s="299" t="e">
        <f>#REF!/K74</f>
        <v>#REF!</v>
      </c>
      <c r="Q74" s="306" t="e">
        <f>M74/#REF!</f>
        <v>#REF!</v>
      </c>
      <c r="R74" s="306">
        <f t="shared" si="4"/>
        <v>0.6296296296296297</v>
      </c>
      <c r="S74" s="306">
        <f t="shared" si="5"/>
        <v>1</v>
      </c>
    </row>
    <row r="75" spans="2:19" ht="12.75">
      <c r="B75" s="208"/>
      <c r="C75" s="208"/>
      <c r="D75" s="208"/>
      <c r="E75" s="208"/>
      <c r="F75" s="208"/>
      <c r="G75" s="208"/>
      <c r="H75" s="219">
        <v>634</v>
      </c>
      <c r="I75" s="219" t="s">
        <v>441</v>
      </c>
      <c r="J75" s="219"/>
      <c r="K75" s="222">
        <v>0</v>
      </c>
      <c r="L75" s="222">
        <v>240000</v>
      </c>
      <c r="M75" s="480">
        <v>500000</v>
      </c>
      <c r="N75" s="223">
        <v>3150000</v>
      </c>
      <c r="O75" s="223">
        <v>3400000</v>
      </c>
      <c r="P75" s="299" t="e">
        <f>#REF!/K75</f>
        <v>#REF!</v>
      </c>
      <c r="Q75" s="306" t="e">
        <f>M75/#REF!</f>
        <v>#REF!</v>
      </c>
      <c r="R75" s="306">
        <f t="shared" si="4"/>
        <v>6.3</v>
      </c>
      <c r="S75" s="306">
        <f t="shared" si="5"/>
        <v>1.0793650793650793</v>
      </c>
    </row>
    <row r="76" spans="2:19" ht="12.75">
      <c r="B76" s="208"/>
      <c r="C76" s="208"/>
      <c r="D76" s="208"/>
      <c r="E76" s="208"/>
      <c r="F76" s="208"/>
      <c r="G76" s="208"/>
      <c r="H76" s="219">
        <v>634</v>
      </c>
      <c r="I76" s="219" t="s">
        <v>523</v>
      </c>
      <c r="J76" s="219"/>
      <c r="K76" s="222">
        <v>0</v>
      </c>
      <c r="L76" s="222">
        <v>200000</v>
      </c>
      <c r="M76" s="480">
        <v>0</v>
      </c>
      <c r="N76" s="223">
        <v>200000</v>
      </c>
      <c r="O76" s="223">
        <v>0</v>
      </c>
      <c r="P76" s="299" t="e">
        <f>#REF!/K76</f>
        <v>#REF!</v>
      </c>
      <c r="Q76" s="306" t="e">
        <f>M76/#REF!</f>
        <v>#REF!</v>
      </c>
      <c r="R76" s="306" t="e">
        <f t="shared" si="4"/>
        <v>#DIV/0!</v>
      </c>
      <c r="S76" s="306">
        <f t="shared" si="5"/>
        <v>0</v>
      </c>
    </row>
    <row r="77" spans="2:19" ht="12.75">
      <c r="B77" s="208"/>
      <c r="C77" s="208"/>
      <c r="D77" s="208"/>
      <c r="E77" s="208"/>
      <c r="F77" s="208"/>
      <c r="G77" s="208"/>
      <c r="H77" s="219">
        <v>634</v>
      </c>
      <c r="I77" s="248" t="s">
        <v>442</v>
      </c>
      <c r="J77" s="219"/>
      <c r="K77" s="222">
        <v>183597</v>
      </c>
      <c r="L77" s="222">
        <v>0</v>
      </c>
      <c r="M77" s="480">
        <v>0</v>
      </c>
      <c r="N77" s="223">
        <v>2650000</v>
      </c>
      <c r="O77" s="223">
        <v>4700000</v>
      </c>
      <c r="P77" s="299" t="e">
        <f>#REF!/K77</f>
        <v>#REF!</v>
      </c>
      <c r="Q77" s="306" t="e">
        <f>M77/#REF!</f>
        <v>#REF!</v>
      </c>
      <c r="R77" s="306" t="e">
        <f t="shared" si="4"/>
        <v>#DIV/0!</v>
      </c>
      <c r="S77" s="306">
        <f t="shared" si="5"/>
        <v>1.7735849056603774</v>
      </c>
    </row>
    <row r="78" spans="2:19" ht="12.75">
      <c r="B78" s="208"/>
      <c r="C78" s="208"/>
      <c r="D78" s="208"/>
      <c r="E78" s="208"/>
      <c r="F78" s="208"/>
      <c r="G78" s="208"/>
      <c r="H78" s="219">
        <v>634</v>
      </c>
      <c r="I78" s="219" t="s">
        <v>443</v>
      </c>
      <c r="J78" s="219"/>
      <c r="K78" s="222">
        <v>264158</v>
      </c>
      <c r="L78" s="222">
        <v>170000</v>
      </c>
      <c r="M78" s="480">
        <v>496736</v>
      </c>
      <c r="N78" s="223">
        <v>210000</v>
      </c>
      <c r="O78" s="223">
        <v>210000</v>
      </c>
      <c r="P78" s="299" t="e">
        <f>#REF!/K78</f>
        <v>#REF!</v>
      </c>
      <c r="Q78" s="306" t="e">
        <f>M78/#REF!</f>
        <v>#REF!</v>
      </c>
      <c r="R78" s="306">
        <f t="shared" si="4"/>
        <v>0.4227597758165303</v>
      </c>
      <c r="S78" s="306">
        <f t="shared" si="5"/>
        <v>1</v>
      </c>
    </row>
    <row r="79" spans="2:19" ht="12.75">
      <c r="B79" s="208"/>
      <c r="C79" s="208"/>
      <c r="D79" s="208"/>
      <c r="E79" s="208"/>
      <c r="F79" s="208"/>
      <c r="G79" s="208"/>
      <c r="H79" s="219">
        <v>634</v>
      </c>
      <c r="I79" s="219" t="s">
        <v>444</v>
      </c>
      <c r="J79" s="219"/>
      <c r="K79" s="222">
        <v>0</v>
      </c>
      <c r="L79" s="222">
        <v>2200</v>
      </c>
      <c r="M79" s="480">
        <v>10000</v>
      </c>
      <c r="N79" s="223">
        <v>10000</v>
      </c>
      <c r="O79" s="223">
        <v>10000</v>
      </c>
      <c r="P79" s="299" t="e">
        <f>#REF!/K79</f>
        <v>#REF!</v>
      </c>
      <c r="Q79" s="306" t="e">
        <f>M79/#REF!</f>
        <v>#REF!</v>
      </c>
      <c r="R79" s="306">
        <f t="shared" si="4"/>
        <v>1</v>
      </c>
      <c r="S79" s="306">
        <f t="shared" si="5"/>
        <v>1</v>
      </c>
    </row>
    <row r="80" spans="2:19" ht="12.75">
      <c r="B80" s="208"/>
      <c r="C80" s="208"/>
      <c r="D80" s="208"/>
      <c r="E80" s="208"/>
      <c r="F80" s="208"/>
      <c r="G80" s="208"/>
      <c r="H80" s="219">
        <v>634</v>
      </c>
      <c r="I80" s="219" t="s">
        <v>659</v>
      </c>
      <c r="J80" s="219"/>
      <c r="K80" s="222">
        <v>0</v>
      </c>
      <c r="L80" s="222">
        <v>0</v>
      </c>
      <c r="M80" s="480">
        <v>800000</v>
      </c>
      <c r="N80" s="223">
        <v>600000</v>
      </c>
      <c r="O80" s="223">
        <v>400000</v>
      </c>
      <c r="P80" s="299" t="e">
        <f>#REF!/K80</f>
        <v>#REF!</v>
      </c>
      <c r="Q80" s="306" t="e">
        <f>M80/#REF!</f>
        <v>#REF!</v>
      </c>
      <c r="R80" s="306">
        <f t="shared" si="4"/>
        <v>0.75</v>
      </c>
      <c r="S80" s="306">
        <f t="shared" si="5"/>
        <v>0.6666666666666666</v>
      </c>
    </row>
    <row r="81" spans="2:19" ht="12.75">
      <c r="B81" s="208"/>
      <c r="C81" s="208"/>
      <c r="D81" s="208"/>
      <c r="E81" s="208"/>
      <c r="F81" s="208"/>
      <c r="G81" s="208"/>
      <c r="H81" s="224">
        <v>64</v>
      </c>
      <c r="I81" s="224" t="s">
        <v>445</v>
      </c>
      <c r="J81" s="224"/>
      <c r="K81" s="227">
        <f>K82+K83</f>
        <v>286373</v>
      </c>
      <c r="L81" s="227">
        <f>L82+L83</f>
        <v>320500</v>
      </c>
      <c r="M81" s="480">
        <f>M82+M83</f>
        <v>320500</v>
      </c>
      <c r="N81" s="223">
        <f>N82+N83</f>
        <v>320500</v>
      </c>
      <c r="O81" s="223">
        <f>O82+O83</f>
        <v>320500</v>
      </c>
      <c r="P81" s="299" t="e">
        <f>#REF!/K81</f>
        <v>#REF!</v>
      </c>
      <c r="Q81" s="306" t="e">
        <f>M81/#REF!</f>
        <v>#REF!</v>
      </c>
      <c r="R81" s="306">
        <f t="shared" si="4"/>
        <v>1</v>
      </c>
      <c r="S81" s="306">
        <f t="shared" si="5"/>
        <v>1</v>
      </c>
    </row>
    <row r="82" spans="2:19" ht="12.75">
      <c r="B82" s="208"/>
      <c r="C82" s="208"/>
      <c r="D82" s="208"/>
      <c r="E82" s="208"/>
      <c r="F82" s="208"/>
      <c r="G82" s="208"/>
      <c r="H82" s="219">
        <v>641</v>
      </c>
      <c r="I82" s="219" t="s">
        <v>446</v>
      </c>
      <c r="J82" s="219"/>
      <c r="K82" s="222">
        <v>0</v>
      </c>
      <c r="L82" s="222">
        <v>500</v>
      </c>
      <c r="M82" s="480">
        <v>500</v>
      </c>
      <c r="N82" s="223">
        <v>500</v>
      </c>
      <c r="O82" s="223">
        <v>500</v>
      </c>
      <c r="P82" s="299" t="e">
        <f>#REF!/K82</f>
        <v>#REF!</v>
      </c>
      <c r="Q82" s="306" t="e">
        <f>M82/#REF!</f>
        <v>#REF!</v>
      </c>
      <c r="R82" s="306">
        <f t="shared" si="4"/>
        <v>1</v>
      </c>
      <c r="S82" s="306">
        <f t="shared" si="5"/>
        <v>1</v>
      </c>
    </row>
    <row r="83" spans="2:19" ht="12.75">
      <c r="B83" s="208"/>
      <c r="C83" s="208"/>
      <c r="D83" s="208"/>
      <c r="E83" s="208"/>
      <c r="F83" s="208"/>
      <c r="G83" s="208"/>
      <c r="H83" s="219">
        <v>642</v>
      </c>
      <c r="I83" s="219" t="s">
        <v>447</v>
      </c>
      <c r="J83" s="219"/>
      <c r="K83" s="222">
        <v>286373</v>
      </c>
      <c r="L83" s="222">
        <v>320000</v>
      </c>
      <c r="M83" s="480">
        <v>320000</v>
      </c>
      <c r="N83" s="223">
        <v>320000</v>
      </c>
      <c r="O83" s="223">
        <v>320000</v>
      </c>
      <c r="P83" s="299" t="e">
        <f>#REF!/K83</f>
        <v>#REF!</v>
      </c>
      <c r="Q83" s="306" t="e">
        <f>M83/#REF!</f>
        <v>#REF!</v>
      </c>
      <c r="R83" s="306">
        <f t="shared" si="4"/>
        <v>1</v>
      </c>
      <c r="S83" s="306">
        <f t="shared" si="5"/>
        <v>1</v>
      </c>
    </row>
    <row r="84" spans="2:19" ht="12.75">
      <c r="B84" s="208"/>
      <c r="C84" s="208"/>
      <c r="D84" s="208"/>
      <c r="E84" s="208"/>
      <c r="F84" s="208"/>
      <c r="G84" s="208"/>
      <c r="H84" s="224">
        <v>65</v>
      </c>
      <c r="I84" s="224" t="s">
        <v>448</v>
      </c>
      <c r="J84" s="224"/>
      <c r="K84" s="227">
        <f>K85+K86+K87</f>
        <v>202685</v>
      </c>
      <c r="L84" s="227">
        <f>L85+L86+L87</f>
        <v>320000</v>
      </c>
      <c r="M84" s="480">
        <f>M85+M86+M87</f>
        <v>220000</v>
      </c>
      <c r="N84" s="223">
        <f>N85+N86+N87</f>
        <v>310000</v>
      </c>
      <c r="O84" s="223">
        <f>O85+O86+O87</f>
        <v>310000</v>
      </c>
      <c r="P84" s="299" t="e">
        <f>#REF!/K84</f>
        <v>#REF!</v>
      </c>
      <c r="Q84" s="306" t="e">
        <f>M84/#REF!</f>
        <v>#REF!</v>
      </c>
      <c r="R84" s="306">
        <f t="shared" si="4"/>
        <v>1.4090909090909092</v>
      </c>
      <c r="S84" s="306">
        <f t="shared" si="5"/>
        <v>1</v>
      </c>
    </row>
    <row r="85" spans="2:19" ht="12.75">
      <c r="B85" s="208"/>
      <c r="C85" s="208"/>
      <c r="D85" s="208"/>
      <c r="E85" s="208"/>
      <c r="F85" s="208"/>
      <c r="G85" s="208"/>
      <c r="H85" s="219">
        <v>651</v>
      </c>
      <c r="I85" s="219" t="s">
        <v>449</v>
      </c>
      <c r="J85" s="219"/>
      <c r="K85" s="222">
        <v>23769</v>
      </c>
      <c r="L85" s="222">
        <v>40000</v>
      </c>
      <c r="M85" s="480">
        <v>40000</v>
      </c>
      <c r="N85" s="223">
        <v>30000</v>
      </c>
      <c r="O85" s="223">
        <v>30000</v>
      </c>
      <c r="P85" s="299" t="e">
        <f>#REF!/K85</f>
        <v>#REF!</v>
      </c>
      <c r="Q85" s="306" t="e">
        <f>M85/#REF!</f>
        <v>#REF!</v>
      </c>
      <c r="R85" s="306">
        <f t="shared" si="4"/>
        <v>0.75</v>
      </c>
      <c r="S85" s="306">
        <f t="shared" si="5"/>
        <v>1</v>
      </c>
    </row>
    <row r="86" spans="2:19" ht="12.75">
      <c r="B86" s="208"/>
      <c r="C86" s="208"/>
      <c r="D86" s="208"/>
      <c r="E86" s="208"/>
      <c r="F86" s="208"/>
      <c r="G86" s="208"/>
      <c r="H86" s="219">
        <v>652</v>
      </c>
      <c r="I86" s="219" t="s">
        <v>450</v>
      </c>
      <c r="J86" s="219"/>
      <c r="K86" s="222">
        <v>7287</v>
      </c>
      <c r="L86" s="222">
        <v>30000</v>
      </c>
      <c r="M86" s="480">
        <v>30000</v>
      </c>
      <c r="N86" s="223">
        <v>30000</v>
      </c>
      <c r="O86" s="223">
        <v>30000</v>
      </c>
      <c r="P86" s="299" t="e">
        <f>#REF!/K86</f>
        <v>#REF!</v>
      </c>
      <c r="Q86" s="306" t="e">
        <f>M86/#REF!</f>
        <v>#REF!</v>
      </c>
      <c r="R86" s="306">
        <f t="shared" si="4"/>
        <v>1</v>
      </c>
      <c r="S86" s="306">
        <f t="shared" si="5"/>
        <v>1</v>
      </c>
    </row>
    <row r="87" spans="2:19" ht="12.75">
      <c r="B87" s="208"/>
      <c r="C87" s="208"/>
      <c r="D87" s="208"/>
      <c r="E87" s="208"/>
      <c r="F87" s="208"/>
      <c r="G87" s="208"/>
      <c r="H87" s="219">
        <v>653</v>
      </c>
      <c r="I87" s="219" t="s">
        <v>451</v>
      </c>
      <c r="J87" s="219"/>
      <c r="K87" s="222">
        <v>171629</v>
      </c>
      <c r="L87" s="222">
        <v>250000</v>
      </c>
      <c r="M87" s="480">
        <v>150000</v>
      </c>
      <c r="N87" s="223">
        <v>250000</v>
      </c>
      <c r="O87" s="223">
        <v>250000</v>
      </c>
      <c r="P87" s="299" t="e">
        <f>#REF!/K87</f>
        <v>#REF!</v>
      </c>
      <c r="Q87" s="306" t="e">
        <f>M87/#REF!</f>
        <v>#REF!</v>
      </c>
      <c r="R87" s="306">
        <f t="shared" si="4"/>
        <v>1.6666666666666667</v>
      </c>
      <c r="S87" s="306">
        <f t="shared" si="5"/>
        <v>1</v>
      </c>
    </row>
    <row r="88" spans="2:19" ht="12.75" hidden="1">
      <c r="B88" s="208"/>
      <c r="C88" s="208"/>
      <c r="D88" s="208"/>
      <c r="E88" s="208"/>
      <c r="F88" s="208"/>
      <c r="G88" s="208"/>
      <c r="H88" s="224">
        <v>68</v>
      </c>
      <c r="I88" s="224" t="s">
        <v>452</v>
      </c>
      <c r="J88" s="224"/>
      <c r="K88" s="227">
        <f>K89</f>
        <v>0</v>
      </c>
      <c r="L88" s="227">
        <f>L89</f>
        <v>0</v>
      </c>
      <c r="M88" s="485">
        <f>M89</f>
        <v>0</v>
      </c>
      <c r="N88" s="222">
        <f>N89</f>
        <v>0</v>
      </c>
      <c r="O88" s="222">
        <f>O89</f>
        <v>0</v>
      </c>
      <c r="P88" s="299" t="e">
        <f>#REF!/K88</f>
        <v>#REF!</v>
      </c>
      <c r="Q88" s="306" t="e">
        <f>M88/#REF!</f>
        <v>#REF!</v>
      </c>
      <c r="R88" s="306" t="e">
        <f t="shared" si="4"/>
        <v>#DIV/0!</v>
      </c>
      <c r="S88" s="306" t="e">
        <f t="shared" si="5"/>
        <v>#DIV/0!</v>
      </c>
    </row>
    <row r="89" spans="2:19" ht="12.75" hidden="1">
      <c r="B89" s="208"/>
      <c r="C89" s="208"/>
      <c r="D89" s="208"/>
      <c r="E89" s="208"/>
      <c r="F89" s="208"/>
      <c r="G89" s="208"/>
      <c r="H89" s="219">
        <v>683</v>
      </c>
      <c r="I89" s="219" t="s">
        <v>452</v>
      </c>
      <c r="J89" s="219"/>
      <c r="K89" s="222">
        <v>0</v>
      </c>
      <c r="L89" s="222">
        <v>0</v>
      </c>
      <c r="M89" s="480">
        <v>0</v>
      </c>
      <c r="N89" s="223">
        <v>0</v>
      </c>
      <c r="O89" s="223">
        <v>0</v>
      </c>
      <c r="P89" s="299" t="e">
        <f>#REF!/K89</f>
        <v>#REF!</v>
      </c>
      <c r="Q89" s="306" t="e">
        <f>M89/#REF!</f>
        <v>#REF!</v>
      </c>
      <c r="R89" s="306" t="e">
        <f t="shared" si="4"/>
        <v>#DIV/0!</v>
      </c>
      <c r="S89" s="306" t="e">
        <f t="shared" si="5"/>
        <v>#DIV/0!</v>
      </c>
    </row>
    <row r="90" spans="1:19" ht="12.75">
      <c r="A90" s="243"/>
      <c r="B90" s="244"/>
      <c r="C90" s="244"/>
      <c r="D90" s="244"/>
      <c r="E90" s="244"/>
      <c r="F90" s="244"/>
      <c r="G90" s="244"/>
      <c r="H90" s="245">
        <v>7</v>
      </c>
      <c r="I90" s="245" t="s">
        <v>454</v>
      </c>
      <c r="J90" s="245"/>
      <c r="K90" s="246">
        <f>K93</f>
        <v>1571</v>
      </c>
      <c r="L90" s="246">
        <f>L93</f>
        <v>10000</v>
      </c>
      <c r="M90" s="484">
        <f>M93</f>
        <v>10000</v>
      </c>
      <c r="N90" s="246">
        <f>N93</f>
        <v>10000</v>
      </c>
      <c r="O90" s="246">
        <f>O93</f>
        <v>10000</v>
      </c>
      <c r="P90" s="305" t="e">
        <f>#REF!/K90</f>
        <v>#REF!</v>
      </c>
      <c r="Q90" s="305" t="e">
        <f>M90/#REF!</f>
        <v>#REF!</v>
      </c>
      <c r="R90" s="305">
        <f t="shared" si="4"/>
        <v>1</v>
      </c>
      <c r="S90" s="305">
        <f t="shared" si="5"/>
        <v>1</v>
      </c>
    </row>
    <row r="91" spans="2:19" ht="12.75" hidden="1">
      <c r="B91" s="208"/>
      <c r="C91" s="208"/>
      <c r="D91" s="208"/>
      <c r="E91" s="208"/>
      <c r="F91" s="208"/>
      <c r="G91" s="208"/>
      <c r="H91" s="224">
        <v>71</v>
      </c>
      <c r="I91" s="224" t="s">
        <v>455</v>
      </c>
      <c r="J91" s="224"/>
      <c r="K91" s="227"/>
      <c r="L91" s="227"/>
      <c r="M91" s="480"/>
      <c r="N91" s="223"/>
      <c r="O91" s="223"/>
      <c r="P91" s="299"/>
      <c r="Q91" s="299"/>
      <c r="R91" s="299"/>
      <c r="S91" s="299"/>
    </row>
    <row r="92" spans="2:19" ht="12.75" hidden="1">
      <c r="B92" s="208"/>
      <c r="C92" s="208"/>
      <c r="D92" s="208"/>
      <c r="E92" s="208"/>
      <c r="F92" s="208"/>
      <c r="G92" s="208"/>
      <c r="H92" s="219">
        <v>711</v>
      </c>
      <c r="I92" s="219" t="s">
        <v>456</v>
      </c>
      <c r="J92" s="219"/>
      <c r="K92" s="222"/>
      <c r="L92" s="222"/>
      <c r="M92" s="480"/>
      <c r="N92" s="223"/>
      <c r="O92" s="223"/>
      <c r="P92" s="299"/>
      <c r="Q92" s="299"/>
      <c r="R92" s="299"/>
      <c r="S92" s="299"/>
    </row>
    <row r="93" spans="2:19" ht="12.75">
      <c r="B93" s="208"/>
      <c r="C93" s="208"/>
      <c r="D93" s="208"/>
      <c r="E93" s="208"/>
      <c r="F93" s="208"/>
      <c r="G93" s="208"/>
      <c r="H93" s="224">
        <v>72</v>
      </c>
      <c r="I93" s="224" t="s">
        <v>457</v>
      </c>
      <c r="J93" s="224"/>
      <c r="K93" s="227">
        <f>K94</f>
        <v>1571</v>
      </c>
      <c r="L93" s="227">
        <f>L94</f>
        <v>10000</v>
      </c>
      <c r="M93" s="485">
        <f>M94</f>
        <v>10000</v>
      </c>
      <c r="N93" s="222">
        <f>N94</f>
        <v>10000</v>
      </c>
      <c r="O93" s="222">
        <f>O94</f>
        <v>10000</v>
      </c>
      <c r="P93" s="306" t="e">
        <f>#REF!/K93</f>
        <v>#REF!</v>
      </c>
      <c r="Q93" s="306" t="e">
        <f>M93/#REF!</f>
        <v>#REF!</v>
      </c>
      <c r="R93" s="306">
        <f aca="true" t="shared" si="6" ref="R93:R118">N93/M93</f>
        <v>1</v>
      </c>
      <c r="S93" s="306">
        <f aca="true" t="shared" si="7" ref="S93:S118">O93/N93</f>
        <v>1</v>
      </c>
    </row>
    <row r="94" spans="2:19" ht="12.75">
      <c r="B94" s="208"/>
      <c r="C94" s="208"/>
      <c r="D94" s="208"/>
      <c r="E94" s="208"/>
      <c r="F94" s="208"/>
      <c r="G94" s="208"/>
      <c r="H94" s="219">
        <v>721</v>
      </c>
      <c r="I94" s="219" t="s">
        <v>458</v>
      </c>
      <c r="J94" s="219"/>
      <c r="K94" s="222">
        <v>1571</v>
      </c>
      <c r="L94" s="222">
        <v>10000</v>
      </c>
      <c r="M94" s="480">
        <v>10000</v>
      </c>
      <c r="N94" s="223">
        <v>10000</v>
      </c>
      <c r="O94" s="223">
        <v>10000</v>
      </c>
      <c r="P94" s="306" t="e">
        <f>#REF!/K94</f>
        <v>#REF!</v>
      </c>
      <c r="Q94" s="299" t="e">
        <f>M94/#REF!</f>
        <v>#REF!</v>
      </c>
      <c r="R94" s="299">
        <f t="shared" si="6"/>
        <v>1</v>
      </c>
      <c r="S94" s="299">
        <f t="shared" si="7"/>
        <v>1</v>
      </c>
    </row>
    <row r="95" spans="1:19" ht="12.75">
      <c r="A95" s="243"/>
      <c r="B95" s="244"/>
      <c r="C95" s="244"/>
      <c r="D95" s="244"/>
      <c r="E95" s="244"/>
      <c r="F95" s="244"/>
      <c r="G95" s="244"/>
      <c r="H95" s="245">
        <v>3</v>
      </c>
      <c r="I95" s="245" t="s">
        <v>3</v>
      </c>
      <c r="J95" s="245"/>
      <c r="K95" s="246">
        <f>K96+K100+K106+K109+K111+K113+K115</f>
        <v>5567260</v>
      </c>
      <c r="L95" s="246">
        <f>L96+L100+L106+L109+L111+L113+L115</f>
        <v>5994900</v>
      </c>
      <c r="M95" s="484">
        <f>M96+M100+M106+M109+M111+M113+M115</f>
        <v>7866465</v>
      </c>
      <c r="N95" s="246">
        <f>N96+N100+N106+N109+N111+N113+N115</f>
        <v>6376303</v>
      </c>
      <c r="O95" s="246">
        <f>O96+O100+O106+O109+O111+O113+O115</f>
        <v>6132100</v>
      </c>
      <c r="P95" s="305" t="e">
        <f>#REF!/K95</f>
        <v>#REF!</v>
      </c>
      <c r="Q95" s="305" t="e">
        <f>M95/#REF!</f>
        <v>#REF!</v>
      </c>
      <c r="R95" s="305">
        <f t="shared" si="6"/>
        <v>0.8105677709110763</v>
      </c>
      <c r="S95" s="305">
        <f t="shared" si="7"/>
        <v>0.9617014749769577</v>
      </c>
    </row>
    <row r="96" spans="2:19" ht="12.75">
      <c r="B96" s="208"/>
      <c r="C96" s="208"/>
      <c r="D96" s="208"/>
      <c r="E96" s="208"/>
      <c r="F96" s="208"/>
      <c r="G96" s="208"/>
      <c r="H96" s="224">
        <v>31</v>
      </c>
      <c r="I96" s="224" t="s">
        <v>5</v>
      </c>
      <c r="J96" s="224"/>
      <c r="K96" s="227">
        <f>K97+K98+K99</f>
        <v>1321587</v>
      </c>
      <c r="L96" s="218">
        <f>L97+L98+L99</f>
        <v>1186900</v>
      </c>
      <c r="M96" s="480">
        <f>M97+M98+M99</f>
        <v>1854112</v>
      </c>
      <c r="N96" s="223">
        <f>N97+N98+N99</f>
        <v>1452736</v>
      </c>
      <c r="O96" s="223">
        <f>O97+O98+O99</f>
        <v>1319400</v>
      </c>
      <c r="P96" s="299" t="e">
        <f>#REF!/K95</f>
        <v>#REF!</v>
      </c>
      <c r="Q96" s="299" t="e">
        <f>M96/#REF!</f>
        <v>#REF!</v>
      </c>
      <c r="R96" s="299">
        <f t="shared" si="6"/>
        <v>0.7835211680847759</v>
      </c>
      <c r="S96" s="299">
        <f t="shared" si="7"/>
        <v>0.9082173223490022</v>
      </c>
    </row>
    <row r="97" spans="2:19" ht="12.75">
      <c r="B97" s="208"/>
      <c r="C97" s="208"/>
      <c r="D97" s="208"/>
      <c r="E97" s="208"/>
      <c r="F97" s="208"/>
      <c r="G97" s="208"/>
      <c r="H97" s="219">
        <v>311</v>
      </c>
      <c r="I97" s="220" t="s">
        <v>459</v>
      </c>
      <c r="J97" s="221"/>
      <c r="K97" s="249">
        <f>'Posebni dio'!N105+'Posebni dio'!N134+'Posebni dio'!N379+'Posebni dio'!N624+'Posebni dio'!N263</f>
        <v>1097271</v>
      </c>
      <c r="L97" s="249">
        <f>'Posebni dio'!O105+'Posebni dio'!O134+'Posebni dio'!O379+'Posebni dio'!O624+'Posebni dio'!O263</f>
        <v>962000</v>
      </c>
      <c r="M97" s="480">
        <f>'Posebni dio'!P105+'Posebni dio'!P134+'Posebni dio'!P379+'Posebni dio'!P624+'Posebni dio'!P263</f>
        <v>1576212</v>
      </c>
      <c r="N97" s="223">
        <f>'Posebni dio'!Q105+'Posebni dio'!Q134+'Posebni dio'!Q379+'Posebni dio'!Q624+'Posebni dio'!Q263</f>
        <v>1266336</v>
      </c>
      <c r="O97" s="223">
        <f>'Posebni dio'!R105+'Posebni dio'!R134+'Posebni dio'!R379+'Posebni dio'!R624+'Posebni dio'!R263</f>
        <v>1133000</v>
      </c>
      <c r="P97" s="299" t="e">
        <f>#REF!/K96</f>
        <v>#REF!</v>
      </c>
      <c r="Q97" s="299" t="e">
        <f>M97/#REF!</f>
        <v>#REF!</v>
      </c>
      <c r="R97" s="299">
        <f t="shared" si="6"/>
        <v>0.8034046181605012</v>
      </c>
      <c r="S97" s="299">
        <f t="shared" si="7"/>
        <v>0.8947072498926035</v>
      </c>
    </row>
    <row r="98" spans="2:19" ht="12.75">
      <c r="B98" s="208"/>
      <c r="C98" s="208"/>
      <c r="D98" s="208"/>
      <c r="E98" s="208"/>
      <c r="F98" s="208"/>
      <c r="G98" s="208"/>
      <c r="H98" s="219">
        <v>312</v>
      </c>
      <c r="I98" s="219" t="s">
        <v>6</v>
      </c>
      <c r="J98" s="219"/>
      <c r="K98" s="222">
        <f>'Posebni dio'!N108+'Posebni dio'!N138</f>
        <v>33555</v>
      </c>
      <c r="L98" s="222">
        <f>'Posebni dio'!O108+'Posebni dio'!O138</f>
        <v>50000</v>
      </c>
      <c r="M98" s="485">
        <f>'Posebni dio'!P108+'Posebni dio'!P138</f>
        <v>50000</v>
      </c>
      <c r="N98" s="222">
        <f>'Posebni dio'!Q108+'Posebni dio'!Q138</f>
        <v>11000</v>
      </c>
      <c r="O98" s="222">
        <f>'Posebni dio'!R108+'Posebni dio'!R138</f>
        <v>11000</v>
      </c>
      <c r="P98" s="299" t="e">
        <f>#REF!/K97</f>
        <v>#REF!</v>
      </c>
      <c r="Q98" s="299" t="e">
        <f>M98/#REF!</f>
        <v>#REF!</v>
      </c>
      <c r="R98" s="299">
        <f t="shared" si="6"/>
        <v>0.22</v>
      </c>
      <c r="S98" s="299">
        <f t="shared" si="7"/>
        <v>1</v>
      </c>
    </row>
    <row r="99" spans="2:19" ht="12.75">
      <c r="B99" s="208"/>
      <c r="C99" s="208"/>
      <c r="D99" s="208"/>
      <c r="E99" s="208"/>
      <c r="F99" s="208"/>
      <c r="G99" s="208"/>
      <c r="H99" s="219">
        <v>313</v>
      </c>
      <c r="I99" s="219" t="s">
        <v>7</v>
      </c>
      <c r="J99" s="219"/>
      <c r="K99" s="222">
        <f>'Posebni dio'!N110+'Posebni dio'!N145+'Posebni dio'!N381+'Posebni dio'!N626</f>
        <v>190761</v>
      </c>
      <c r="L99" s="222">
        <f>'Posebni dio'!O110+'Posebni dio'!O145+'Posebni dio'!O381+'Posebni dio'!O626</f>
        <v>174900</v>
      </c>
      <c r="M99" s="485">
        <f>'Posebni dio'!P110+'Posebni dio'!P145+'Posebni dio'!P381+'Posebni dio'!P626</f>
        <v>227900</v>
      </c>
      <c r="N99" s="222">
        <f>'Posebni dio'!Q110+'Posebni dio'!Q145+'Posebni dio'!Q381+'Posebni dio'!Q626</f>
        <v>175400</v>
      </c>
      <c r="O99" s="222">
        <f>'Posebni dio'!R110+'Posebni dio'!R145+'Posebni dio'!R381+'Posebni dio'!R626</f>
        <v>175400</v>
      </c>
      <c r="P99" s="299" t="e">
        <f>#REF!/K98</f>
        <v>#REF!</v>
      </c>
      <c r="Q99" s="299" t="e">
        <f>M99/#REF!</f>
        <v>#REF!</v>
      </c>
      <c r="R99" s="299">
        <f t="shared" si="6"/>
        <v>0.7696358051777096</v>
      </c>
      <c r="S99" s="299">
        <f t="shared" si="7"/>
        <v>1</v>
      </c>
    </row>
    <row r="100" spans="2:19" ht="12.75">
      <c r="B100" s="208"/>
      <c r="C100" s="208"/>
      <c r="D100" s="208"/>
      <c r="E100" s="208"/>
      <c r="F100" s="208"/>
      <c r="G100" s="208"/>
      <c r="H100" s="224">
        <v>32</v>
      </c>
      <c r="I100" s="224" t="s">
        <v>8</v>
      </c>
      <c r="J100" s="224"/>
      <c r="K100" s="227">
        <f>K101+K102+K103+K104+K105</f>
        <v>2763761</v>
      </c>
      <c r="L100" s="218">
        <f>L101+L102+L103+L104+L105</f>
        <v>3346000</v>
      </c>
      <c r="M100" s="480">
        <f>M101+M102+M103+M104+M105</f>
        <v>4320708</v>
      </c>
      <c r="N100" s="223">
        <f>N101+N102+N103+N104+N105</f>
        <v>3266567</v>
      </c>
      <c r="O100" s="223">
        <f>O101+O102+O103+O104+O105</f>
        <v>3155700</v>
      </c>
      <c r="P100" s="299" t="e">
        <f>#REF!/K99</f>
        <v>#REF!</v>
      </c>
      <c r="Q100" s="299" t="e">
        <f>M100/#REF!</f>
        <v>#REF!</v>
      </c>
      <c r="R100" s="299">
        <f t="shared" si="6"/>
        <v>0.7560258642796505</v>
      </c>
      <c r="S100" s="299">
        <f t="shared" si="7"/>
        <v>0.9660600869353054</v>
      </c>
    </row>
    <row r="101" spans="2:19" ht="12.75">
      <c r="B101" s="208"/>
      <c r="C101" s="208"/>
      <c r="D101" s="208"/>
      <c r="E101" s="208"/>
      <c r="F101" s="208"/>
      <c r="G101" s="208"/>
      <c r="H101" s="219">
        <v>321</v>
      </c>
      <c r="I101" s="219" t="s">
        <v>9</v>
      </c>
      <c r="J101" s="219"/>
      <c r="K101" s="222">
        <f>'Posebni dio'!N114+'Posebni dio'!N150+'Posebni dio'!N385+'Posebni dio'!N630</f>
        <v>102140</v>
      </c>
      <c r="L101" s="222">
        <f>'Posebni dio'!O114+'Posebni dio'!O150+'Posebni dio'!O385+'Posebni dio'!O630</f>
        <v>107100</v>
      </c>
      <c r="M101" s="485">
        <f>'Posebni dio'!P114+'Posebni dio'!P150+'Posebni dio'!P385+'Posebni dio'!P630</f>
        <v>132100</v>
      </c>
      <c r="N101" s="222">
        <f>'Posebni dio'!Q114+'Posebni dio'!Q150+'Posebni dio'!Q385+'Posebni dio'!Q630</f>
        <v>106200</v>
      </c>
      <c r="O101" s="222">
        <f>'Posebni dio'!R114+'Posebni dio'!R150+'Posebni dio'!R385+'Posebni dio'!R630</f>
        <v>106200</v>
      </c>
      <c r="P101" s="299" t="e">
        <f>#REF!/K100</f>
        <v>#REF!</v>
      </c>
      <c r="Q101" s="299" t="e">
        <f>M101/#REF!</f>
        <v>#REF!</v>
      </c>
      <c r="R101" s="299">
        <f t="shared" si="6"/>
        <v>0.8039364118092355</v>
      </c>
      <c r="S101" s="299">
        <f t="shared" si="7"/>
        <v>1</v>
      </c>
    </row>
    <row r="102" spans="2:19" ht="12.75">
      <c r="B102" s="208"/>
      <c r="C102" s="208"/>
      <c r="D102" s="208"/>
      <c r="E102" s="208"/>
      <c r="F102" s="208"/>
      <c r="G102" s="208"/>
      <c r="H102" s="219">
        <v>322</v>
      </c>
      <c r="I102" s="219" t="s">
        <v>460</v>
      </c>
      <c r="J102" s="219"/>
      <c r="K102" s="222">
        <f>'Posebni dio'!N63+'Posebni dio'!N76+'Posebni dio'!N155+'Posebni dio'!N328+'Posebni dio'!N359+'Posebni dio'!N388+'Posebni dio'!N407+'Posebni dio'!N546+'Posebni dio'!N632</f>
        <v>469722</v>
      </c>
      <c r="L102" s="222">
        <f>'Posebni dio'!O63+'Posebni dio'!O76+'Posebni dio'!O155+'Posebni dio'!O328+'Posebni dio'!O359+'Posebni dio'!O388+'Posebni dio'!O407+'Posebni dio'!O546+'Posebni dio'!O632</f>
        <v>447100</v>
      </c>
      <c r="M102" s="485">
        <f>'Posebni dio'!P63+'Posebni dio'!P76+'Posebni dio'!P155+'Posebni dio'!P328+'Posebni dio'!P359+'Posebni dio'!P388+'Posebni dio'!P407+'Posebni dio'!P546+'Posebni dio'!P632</f>
        <v>641000</v>
      </c>
      <c r="N102" s="222">
        <f>'Posebni dio'!Q63+'Posebni dio'!Q76+'Posebni dio'!Q155+'Posebni dio'!Q328+'Posebni dio'!Q359+'Posebni dio'!Q388+'Posebni dio'!Q407+'Posebni dio'!Q546+'Posebni dio'!Q632</f>
        <v>581000</v>
      </c>
      <c r="O102" s="222">
        <f>'Posebni dio'!R63+'Posebni dio'!R76+'Posebni dio'!R155+'Posebni dio'!R328+'Posebni dio'!R359+'Posebni dio'!R388+'Posebni dio'!R407+'Posebni dio'!R546+'Posebni dio'!R632</f>
        <v>581000</v>
      </c>
      <c r="P102" s="299" t="e">
        <f>#REF!/K101</f>
        <v>#REF!</v>
      </c>
      <c r="Q102" s="299" t="e">
        <f>M102/#REF!</f>
        <v>#REF!</v>
      </c>
      <c r="R102" s="299">
        <f t="shared" si="6"/>
        <v>0.906396255850234</v>
      </c>
      <c r="S102" s="299">
        <f t="shared" si="7"/>
        <v>1</v>
      </c>
    </row>
    <row r="103" spans="2:19" ht="12.75">
      <c r="B103" s="208"/>
      <c r="C103" s="208"/>
      <c r="D103" s="208"/>
      <c r="E103" s="208"/>
      <c r="F103" s="208"/>
      <c r="G103" s="208"/>
      <c r="H103" s="219">
        <v>323</v>
      </c>
      <c r="I103" s="219" t="s">
        <v>10</v>
      </c>
      <c r="J103" s="219"/>
      <c r="K103" s="223">
        <f>'Posebni dio'!N21+'Posebni dio'!N45+'Posebni dio'!N79+'Posebni dio'!N160+'Posebni dio'!N211+'Posebni dio'!N330+'Posebni dio'!N347+'Posebni dio'!N361+'Posebni dio'!N393+'Posebni dio'!N409+'Posebni dio'!N425+'Posebni dio'!N434+'Posebni dio'!N458+'Posebni dio'!N518+'Posebni dio'!N548+'Posebni dio'!N590+'Posebni dio'!N636+'Posebni dio'!N655+'Posebni dio'!N227+'Posebni dio'!N340+'Posebni dio'!N266</f>
        <v>1826380</v>
      </c>
      <c r="L103" s="223">
        <f>'Posebni dio'!O21+'Posebni dio'!O45+'Posebni dio'!O79+'Posebni dio'!O160+'Posebni dio'!O211+'Posebni dio'!O330+'Posebni dio'!O347+'Posebni dio'!O361+'Posebni dio'!O393+'Posebni dio'!O409+'Posebni dio'!O425+'Posebni dio'!O434+'Posebni dio'!O458+'Posebni dio'!O518+'Posebni dio'!O548+'Posebni dio'!O590+'Posebni dio'!O636+'Posebni dio'!O655+'Posebni dio'!O340+'Posebni dio'!O266</f>
        <v>2160300</v>
      </c>
      <c r="M103" s="480">
        <f>'Posebni dio'!P21+'Posebni dio'!P78+'Posebni dio'!P160+'Posebni dio'!P211+'Posebni dio'!P266+'Posebni dio'!P282+'Posebni dio'!P330+'Posebni dio'!P347+'Posebni dio'!P361+'Posebni dio'!P393+'Posebni dio'!P409+'Posebni dio'!P425+'Posebni dio'!P434+'Posebni dio'!P458+'Posebni dio'!P518+'Posebni dio'!P590+'Posebni dio'!P636+'Posebni dio'!P655</f>
        <v>2964108</v>
      </c>
      <c r="N103" s="223">
        <f>'Posebni dio'!Q21+'Posebni dio'!Q45+'Posebni dio'!Q79+'Posebni dio'!Q160+'Posebni dio'!Q211+'Posebni dio'!Q330+'Posebni dio'!Q347+'Posebni dio'!Q361+'Posebni dio'!Q393+'Posebni dio'!Q409+'Posebni dio'!Q425+'Posebni dio'!Q434+'Posebni dio'!Q458+'Posebni dio'!Q518+'Posebni dio'!Q548+'Posebni dio'!Q590+'Posebni dio'!Q636+'Posebni dio'!Q655+'Posebni dio'!Q340+'Posebni dio'!Q266+'Posebni dio'!Q282</f>
        <v>2156367</v>
      </c>
      <c r="O103" s="223">
        <f>'Posebni dio'!R21+'Posebni dio'!R45+'Posebni dio'!R79+'Posebni dio'!R160+'Posebni dio'!R211+'Posebni dio'!R330+'Posebni dio'!R347+'Posebni dio'!R361+'Posebni dio'!R393+'Posebni dio'!R409+'Posebni dio'!R425+'Posebni dio'!R434+'Posebni dio'!R458+'Posebni dio'!R518+'Posebni dio'!R548+'Posebni dio'!R590+'Posebni dio'!R636+'Posebni dio'!R655+'Posebni dio'!R340+'Posebni dio'!R266+'Posebni dio'!R282</f>
        <v>2045500</v>
      </c>
      <c r="P103" s="299" t="e">
        <f>#REF!/K102</f>
        <v>#REF!</v>
      </c>
      <c r="Q103" s="299" t="e">
        <f>M103/#REF!</f>
        <v>#REF!</v>
      </c>
      <c r="R103" s="299">
        <f t="shared" si="6"/>
        <v>0.7274927229372209</v>
      </c>
      <c r="S103" s="299">
        <f t="shared" si="7"/>
        <v>0.9485862100468055</v>
      </c>
    </row>
    <row r="104" spans="2:19" ht="12.75">
      <c r="B104" s="208"/>
      <c r="C104" s="208"/>
      <c r="D104" s="208"/>
      <c r="E104" s="208"/>
      <c r="F104" s="208"/>
      <c r="G104" s="208"/>
      <c r="H104" s="219">
        <v>324</v>
      </c>
      <c r="I104" s="219" t="s">
        <v>461</v>
      </c>
      <c r="J104" s="219"/>
      <c r="K104" s="222">
        <f>'Posebni dio'!N182</f>
        <v>0</v>
      </c>
      <c r="L104" s="222">
        <f>'Posebni dio'!O182</f>
        <v>1000</v>
      </c>
      <c r="M104" s="485">
        <f>'Posebni dio'!P182</f>
        <v>1000</v>
      </c>
      <c r="N104" s="222">
        <f>'Posebni dio'!Q182</f>
        <v>6000</v>
      </c>
      <c r="O104" s="222">
        <f>'Posebni dio'!R182</f>
        <v>6000</v>
      </c>
      <c r="P104" s="299" t="e">
        <f>#REF!/K103</f>
        <v>#REF!</v>
      </c>
      <c r="Q104" s="299" t="e">
        <f>M104/#REF!</f>
        <v>#REF!</v>
      </c>
      <c r="R104" s="299">
        <f t="shared" si="6"/>
        <v>6</v>
      </c>
      <c r="S104" s="299">
        <f t="shared" si="7"/>
        <v>1</v>
      </c>
    </row>
    <row r="105" spans="2:19" ht="12.75">
      <c r="B105" s="208"/>
      <c r="C105" s="208"/>
      <c r="D105" s="208"/>
      <c r="E105" s="208"/>
      <c r="F105" s="208"/>
      <c r="G105" s="208"/>
      <c r="H105" s="219">
        <v>329</v>
      </c>
      <c r="I105" s="219" t="s">
        <v>462</v>
      </c>
      <c r="J105" s="219"/>
      <c r="K105" s="223">
        <f>'Posebni dio'!N23+'Posebni dio'!N46+'Posebni dio'!N68+'Posebni dio'!N90+'Posebni dio'!N116+'Posebni dio'!N185</f>
        <v>365519</v>
      </c>
      <c r="L105" s="223">
        <f>'Posebni dio'!O23+'Posebni dio'!O46+'Posebni dio'!O68+'Posebni dio'!O90+'Posebni dio'!O116+'Posebni dio'!O185</f>
        <v>630500</v>
      </c>
      <c r="M105" s="480">
        <f>'Posebni dio'!P23+'Posebni dio'!P46+'Posebni dio'!P68+'Posebni dio'!P90+'Posebni dio'!P116+'Posebni dio'!P185</f>
        <v>582500</v>
      </c>
      <c r="N105" s="223">
        <f>'Posebni dio'!Q23+'Posebni dio'!Q46+'Posebni dio'!Q68+'Posebni dio'!Q90+'Posebni dio'!Q116+'Posebni dio'!Q185</f>
        <v>417000</v>
      </c>
      <c r="O105" s="223">
        <f>'Posebni dio'!R23+'Posebni dio'!R46+'Posebni dio'!R68+'Posebni dio'!R90+'Posebni dio'!R116+'Posebni dio'!R185</f>
        <v>417000</v>
      </c>
      <c r="P105" s="299" t="e">
        <f>#REF!/K104</f>
        <v>#REF!</v>
      </c>
      <c r="Q105" s="299" t="e">
        <f>M105/#REF!</f>
        <v>#REF!</v>
      </c>
      <c r="R105" s="299">
        <f t="shared" si="6"/>
        <v>0.7158798283261802</v>
      </c>
      <c r="S105" s="299">
        <f t="shared" si="7"/>
        <v>1</v>
      </c>
    </row>
    <row r="106" spans="2:19" ht="12.75">
      <c r="B106" s="208"/>
      <c r="C106" s="208"/>
      <c r="D106" s="208"/>
      <c r="E106" s="208"/>
      <c r="F106" s="208"/>
      <c r="G106" s="208"/>
      <c r="H106" s="224">
        <v>34</v>
      </c>
      <c r="I106" s="224" t="s">
        <v>11</v>
      </c>
      <c r="J106" s="224"/>
      <c r="K106" s="227">
        <f>K107+K108</f>
        <v>123678</v>
      </c>
      <c r="L106" s="218">
        <f>L107+L108</f>
        <v>126000</v>
      </c>
      <c r="M106" s="480">
        <f>M107+M108</f>
        <v>135000</v>
      </c>
      <c r="N106" s="223">
        <f>N107+N108</f>
        <v>126000</v>
      </c>
      <c r="O106" s="223">
        <f>O107+O108</f>
        <v>126000</v>
      </c>
      <c r="P106" s="299" t="e">
        <f>#REF!/K105</f>
        <v>#REF!</v>
      </c>
      <c r="Q106" s="299" t="e">
        <f>M106/#REF!</f>
        <v>#REF!</v>
      </c>
      <c r="R106" s="299">
        <f t="shared" si="6"/>
        <v>0.9333333333333333</v>
      </c>
      <c r="S106" s="299">
        <f t="shared" si="7"/>
        <v>1</v>
      </c>
    </row>
    <row r="107" spans="2:19" ht="12.75" hidden="1">
      <c r="B107" s="208"/>
      <c r="C107" s="208"/>
      <c r="D107" s="208"/>
      <c r="E107" s="208"/>
      <c r="F107" s="208"/>
      <c r="G107" s="208"/>
      <c r="H107" s="219">
        <v>342</v>
      </c>
      <c r="I107" s="219" t="s">
        <v>463</v>
      </c>
      <c r="J107" s="219"/>
      <c r="K107" s="222"/>
      <c r="L107" s="222"/>
      <c r="M107" s="480"/>
      <c r="N107" s="223"/>
      <c r="O107" s="223"/>
      <c r="P107" s="299" t="e">
        <f>#REF!/K106</f>
        <v>#REF!</v>
      </c>
      <c r="Q107" s="299" t="e">
        <f>M107/#REF!</f>
        <v>#REF!</v>
      </c>
      <c r="R107" s="299" t="e">
        <f t="shared" si="6"/>
        <v>#DIV/0!</v>
      </c>
      <c r="S107" s="299" t="e">
        <f t="shared" si="7"/>
        <v>#DIV/0!</v>
      </c>
    </row>
    <row r="108" spans="2:19" ht="12.75">
      <c r="B108" s="208"/>
      <c r="C108" s="208"/>
      <c r="D108" s="208"/>
      <c r="E108" s="208"/>
      <c r="F108" s="208"/>
      <c r="G108" s="208"/>
      <c r="H108" s="219">
        <v>343</v>
      </c>
      <c r="I108" s="219" t="s">
        <v>12</v>
      </c>
      <c r="J108" s="219"/>
      <c r="K108" s="222">
        <f>'Posebni dio'!N192</f>
        <v>123678</v>
      </c>
      <c r="L108" s="222">
        <f>'Posebni dio'!O192</f>
        <v>126000</v>
      </c>
      <c r="M108" s="485">
        <f>'Posebni dio'!P192</f>
        <v>135000</v>
      </c>
      <c r="N108" s="222">
        <f>'Posebni dio'!Q192</f>
        <v>126000</v>
      </c>
      <c r="O108" s="222">
        <f>'Posebni dio'!R192</f>
        <v>126000</v>
      </c>
      <c r="P108" s="299" t="e">
        <f>#REF!/K107</f>
        <v>#REF!</v>
      </c>
      <c r="Q108" s="299" t="e">
        <f>M108/#REF!</f>
        <v>#REF!</v>
      </c>
      <c r="R108" s="299">
        <f t="shared" si="6"/>
        <v>0.9333333333333333</v>
      </c>
      <c r="S108" s="299">
        <f t="shared" si="7"/>
        <v>1</v>
      </c>
    </row>
    <row r="109" spans="2:19" ht="12.75" hidden="1">
      <c r="B109" s="208"/>
      <c r="C109" s="208"/>
      <c r="D109" s="208"/>
      <c r="E109" s="208"/>
      <c r="F109" s="208"/>
      <c r="G109" s="208"/>
      <c r="H109" s="224">
        <v>35</v>
      </c>
      <c r="I109" s="225" t="s">
        <v>13</v>
      </c>
      <c r="J109" s="226"/>
      <c r="K109" s="227">
        <f>K110</f>
        <v>0</v>
      </c>
      <c r="L109" s="227">
        <f>L110</f>
        <v>0</v>
      </c>
      <c r="M109" s="480">
        <f>M110</f>
        <v>0</v>
      </c>
      <c r="N109" s="223">
        <f>N110</f>
        <v>0</v>
      </c>
      <c r="O109" s="223">
        <f>O110</f>
        <v>0</v>
      </c>
      <c r="P109" s="299" t="e">
        <f>#REF!/K108</f>
        <v>#REF!</v>
      </c>
      <c r="Q109" s="299" t="e">
        <f>M109/#REF!</f>
        <v>#REF!</v>
      </c>
      <c r="R109" s="299" t="e">
        <f t="shared" si="6"/>
        <v>#DIV/0!</v>
      </c>
      <c r="S109" s="299" t="e">
        <f t="shared" si="7"/>
        <v>#DIV/0!</v>
      </c>
    </row>
    <row r="110" spans="2:19" ht="12.75" customHeight="1" hidden="1">
      <c r="B110" s="208"/>
      <c r="C110" s="208"/>
      <c r="D110" s="208"/>
      <c r="E110" s="208"/>
      <c r="F110" s="208"/>
      <c r="G110" s="208"/>
      <c r="H110" s="219">
        <v>352</v>
      </c>
      <c r="I110" s="498" t="s">
        <v>464</v>
      </c>
      <c r="J110" s="499"/>
      <c r="K110" s="222">
        <f>'Posebni dio'!N241</f>
        <v>0</v>
      </c>
      <c r="L110" s="222">
        <f>'Posebni dio'!O241</f>
        <v>0</v>
      </c>
      <c r="M110" s="480">
        <f>'Posebni dio'!P241</f>
        <v>0</v>
      </c>
      <c r="N110" s="223">
        <f>'Posebni dio'!Q241</f>
        <v>0</v>
      </c>
      <c r="O110" s="223">
        <f>'Posebni dio'!R241</f>
        <v>0</v>
      </c>
      <c r="P110" s="299" t="e">
        <f>#REF!/K109</f>
        <v>#REF!</v>
      </c>
      <c r="Q110" s="299" t="e">
        <f>M110/#REF!</f>
        <v>#REF!</v>
      </c>
      <c r="R110" s="299" t="e">
        <f t="shared" si="6"/>
        <v>#DIV/0!</v>
      </c>
      <c r="S110" s="299" t="e">
        <f t="shared" si="7"/>
        <v>#DIV/0!</v>
      </c>
    </row>
    <row r="111" spans="2:19" ht="12.75" customHeight="1">
      <c r="B111" s="208"/>
      <c r="C111" s="208"/>
      <c r="D111" s="208"/>
      <c r="E111" s="208"/>
      <c r="F111" s="208"/>
      <c r="G111" s="208"/>
      <c r="H111" s="224">
        <v>36</v>
      </c>
      <c r="I111" s="224" t="s">
        <v>465</v>
      </c>
      <c r="J111" s="224"/>
      <c r="K111" s="227">
        <f>K112</f>
        <v>46500</v>
      </c>
      <c r="L111" s="227">
        <f>L112</f>
        <v>0</v>
      </c>
      <c r="M111" s="480">
        <f>M112</f>
        <v>0</v>
      </c>
      <c r="N111" s="223">
        <f>N112</f>
        <v>0</v>
      </c>
      <c r="O111" s="223">
        <f>O112</f>
        <v>0</v>
      </c>
      <c r="P111" s="299" t="e">
        <f>#REF!/K110</f>
        <v>#REF!</v>
      </c>
      <c r="Q111" s="299" t="e">
        <f>M111/#REF!</f>
        <v>#REF!</v>
      </c>
      <c r="R111" s="299" t="e">
        <f t="shared" si="6"/>
        <v>#DIV/0!</v>
      </c>
      <c r="S111" s="299" t="e">
        <f t="shared" si="7"/>
        <v>#DIV/0!</v>
      </c>
    </row>
    <row r="112" spans="2:19" ht="12.75">
      <c r="B112" s="208"/>
      <c r="C112" s="208"/>
      <c r="D112" s="208"/>
      <c r="E112" s="208"/>
      <c r="F112" s="208"/>
      <c r="G112" s="208"/>
      <c r="H112" s="219">
        <v>366</v>
      </c>
      <c r="I112" s="219" t="s">
        <v>466</v>
      </c>
      <c r="J112" s="219"/>
      <c r="K112" s="222">
        <f>'Posebni dio'!N312</f>
        <v>46500</v>
      </c>
      <c r="L112" s="222">
        <f>'Posebni dio'!O312</f>
        <v>0</v>
      </c>
      <c r="M112" s="485">
        <f>'Posebni dio'!P312</f>
        <v>0</v>
      </c>
      <c r="N112" s="222">
        <f>'Posebni dio'!Q312</f>
        <v>0</v>
      </c>
      <c r="O112" s="222">
        <f>'Posebni dio'!R312</f>
        <v>0</v>
      </c>
      <c r="P112" s="299" t="e">
        <f>#REF!/K111</f>
        <v>#REF!</v>
      </c>
      <c r="Q112" s="299" t="e">
        <f>M112/#REF!</f>
        <v>#REF!</v>
      </c>
      <c r="R112" s="299" t="e">
        <f t="shared" si="6"/>
        <v>#DIV/0!</v>
      </c>
      <c r="S112" s="299" t="e">
        <f t="shared" si="7"/>
        <v>#DIV/0!</v>
      </c>
    </row>
    <row r="113" spans="2:19" ht="12.75">
      <c r="B113" s="208"/>
      <c r="C113" s="208"/>
      <c r="D113" s="208"/>
      <c r="E113" s="208"/>
      <c r="F113" s="208"/>
      <c r="G113" s="208"/>
      <c r="H113" s="224">
        <v>37</v>
      </c>
      <c r="I113" s="224" t="s">
        <v>467</v>
      </c>
      <c r="J113" s="224"/>
      <c r="K113" s="227">
        <f>K114</f>
        <v>695991</v>
      </c>
      <c r="L113" s="218">
        <f>L114</f>
        <v>695000</v>
      </c>
      <c r="M113" s="480">
        <f>M114</f>
        <v>840000</v>
      </c>
      <c r="N113" s="223">
        <f>N114</f>
        <v>840000</v>
      </c>
      <c r="O113" s="223">
        <f>O114</f>
        <v>870000</v>
      </c>
      <c r="P113" s="299" t="e">
        <f>#REF!/K112</f>
        <v>#REF!</v>
      </c>
      <c r="Q113" s="299" t="e">
        <f>M113/#REF!</f>
        <v>#REF!</v>
      </c>
      <c r="R113" s="299">
        <f t="shared" si="6"/>
        <v>1</v>
      </c>
      <c r="S113" s="299">
        <f t="shared" si="7"/>
        <v>1.0357142857142858</v>
      </c>
    </row>
    <row r="114" spans="2:19" ht="12.75">
      <c r="B114" s="208"/>
      <c r="C114" s="208"/>
      <c r="D114" s="208"/>
      <c r="E114" s="208"/>
      <c r="F114" s="208"/>
      <c r="G114" s="208"/>
      <c r="H114" s="219">
        <v>372</v>
      </c>
      <c r="I114" s="219" t="s">
        <v>468</v>
      </c>
      <c r="J114" s="219"/>
      <c r="K114" s="249">
        <f>'Posebni dio'!N561+'Posebni dio'!N571+'Posebni dio'!N609+'Posebni dio'!N617+'Posebni dio'!N315</f>
        <v>695991</v>
      </c>
      <c r="L114" s="249">
        <f>'Posebni dio'!O561+'Posebni dio'!O571+'Posebni dio'!O609+'Posebni dio'!O617+'Posebni dio'!O315</f>
        <v>695000</v>
      </c>
      <c r="M114" s="480">
        <f>'Posebni dio'!P561+'Posebni dio'!P571+'Posebni dio'!P609+'Posebni dio'!P617+'Posebni dio'!P315</f>
        <v>840000</v>
      </c>
      <c r="N114" s="223">
        <f>'Posebni dio'!Q561+'Posebni dio'!Q571+'Posebni dio'!Q609+'Posebni dio'!Q617+'Posebni dio'!Q315</f>
        <v>840000</v>
      </c>
      <c r="O114" s="223">
        <f>'Posebni dio'!R561+'Posebni dio'!R571+'Posebni dio'!R609+'Posebni dio'!R617+'Posebni dio'!R315</f>
        <v>870000</v>
      </c>
      <c r="P114" s="299" t="e">
        <f>#REF!/K113</f>
        <v>#REF!</v>
      </c>
      <c r="Q114" s="299" t="e">
        <f>M114/#REF!</f>
        <v>#REF!</v>
      </c>
      <c r="R114" s="299">
        <f t="shared" si="6"/>
        <v>1</v>
      </c>
      <c r="S114" s="299">
        <f t="shared" si="7"/>
        <v>1.0357142857142858</v>
      </c>
    </row>
    <row r="115" spans="2:19" ht="12.75">
      <c r="B115" s="208"/>
      <c r="C115" s="208"/>
      <c r="D115" s="208"/>
      <c r="E115" s="208"/>
      <c r="F115" s="208"/>
      <c r="G115" s="208"/>
      <c r="H115" s="224">
        <v>38</v>
      </c>
      <c r="I115" s="224" t="s">
        <v>14</v>
      </c>
      <c r="J115" s="224"/>
      <c r="K115" s="227">
        <f>K116+K117+K118+K119+K120</f>
        <v>615743</v>
      </c>
      <c r="L115" s="218">
        <f>L116+L117+L118+L119+L120</f>
        <v>641000</v>
      </c>
      <c r="M115" s="480">
        <f>M116+M117+M118+M119+M120</f>
        <v>716645</v>
      </c>
      <c r="N115" s="223">
        <f>N116+N117+N118+N119+N120</f>
        <v>691000</v>
      </c>
      <c r="O115" s="223">
        <f>O116+O117+O118+O119+O120</f>
        <v>661000</v>
      </c>
      <c r="P115" s="299" t="e">
        <f>#REF!/K114</f>
        <v>#REF!</v>
      </c>
      <c r="Q115" s="299" t="e">
        <f>M115/#REF!</f>
        <v>#REF!</v>
      </c>
      <c r="R115" s="299">
        <f t="shared" si="6"/>
        <v>0.9642151972036364</v>
      </c>
      <c r="S115" s="299">
        <f t="shared" si="7"/>
        <v>0.9565846599131693</v>
      </c>
    </row>
    <row r="116" spans="2:19" ht="12.75">
      <c r="B116" s="208"/>
      <c r="C116" s="208"/>
      <c r="D116" s="208"/>
      <c r="E116" s="208"/>
      <c r="F116" s="208"/>
      <c r="G116" s="208"/>
      <c r="H116" s="219">
        <v>381</v>
      </c>
      <c r="I116" s="219" t="s">
        <v>15</v>
      </c>
      <c r="J116" s="219"/>
      <c r="K116" s="223">
        <f>'Posebni dio'!N34+'Posebni dio'!N53+'Posebni dio'!N93+'Posebni dio'!N120+'Posebni dio'!N196+'Posebni dio'!N244+'Posebni dio'!N318+'Posebni dio'!N334+'Posebni dio'!N551+'Posebni dio'!N579+'Posebni dio'!N593+'Posebni dio'!N601+'Posebni dio'!N641</f>
        <v>613243</v>
      </c>
      <c r="L116" s="223">
        <f>'Posebni dio'!O34+'Posebni dio'!O53+'Posebni dio'!O93+'Posebni dio'!O120+'Posebni dio'!O196+'Posebni dio'!O244+'Posebni dio'!O318+'Posebni dio'!O334+'Posebni dio'!O551+'Posebni dio'!O579+'Posebni dio'!O593+'Posebni dio'!O601+'Posebni dio'!O641</f>
        <v>636000</v>
      </c>
      <c r="M116" s="480">
        <f>'Posebni dio'!P34+'Posebni dio'!P53+'Posebni dio'!P93+'Posebni dio'!P120+'Posebni dio'!P196+'Posebni dio'!P244+'Posebni dio'!P318+'Posebni dio'!P334+'Posebni dio'!P551+'Posebni dio'!P579+'Posebni dio'!P593+'Posebni dio'!P601+'Posebni dio'!P641</f>
        <v>711645</v>
      </c>
      <c r="N116" s="223">
        <f>'Posebni dio'!Q34+'Posebni dio'!Q53+'Posebni dio'!Q93+'Posebni dio'!Q120+'Posebni dio'!Q196+'Posebni dio'!Q244+'Posebni dio'!Q318+'Posebni dio'!Q334+'Posebni dio'!Q551+'Posebni dio'!Q579+'Posebni dio'!Q593+'Posebni dio'!Q601+'Posebni dio'!Q641</f>
        <v>686000</v>
      </c>
      <c r="O116" s="223">
        <f>'Posebni dio'!R34+'Posebni dio'!R53+'Posebni dio'!R93+'Posebni dio'!R120+'Posebni dio'!R196+'Posebni dio'!R244+'Posebni dio'!R318+'Posebni dio'!R334+'Posebni dio'!R551+'Posebni dio'!R579+'Posebni dio'!R593+'Posebni dio'!R601+'Posebni dio'!R641</f>
        <v>656000</v>
      </c>
      <c r="P116" s="299" t="e">
        <f>#REF!/K115</f>
        <v>#REF!</v>
      </c>
      <c r="Q116" s="299" t="e">
        <f>M116/#REF!</f>
        <v>#REF!</v>
      </c>
      <c r="R116" s="299">
        <f t="shared" si="6"/>
        <v>0.9639637740727469</v>
      </c>
      <c r="S116" s="299">
        <f t="shared" si="7"/>
        <v>0.956268221574344</v>
      </c>
    </row>
    <row r="117" spans="2:19" ht="12" customHeight="1" hidden="1">
      <c r="B117" s="208"/>
      <c r="C117" s="208"/>
      <c r="D117" s="208"/>
      <c r="E117" s="208"/>
      <c r="F117" s="208"/>
      <c r="G117" s="208"/>
      <c r="H117" s="219">
        <v>382</v>
      </c>
      <c r="I117" s="219" t="s">
        <v>469</v>
      </c>
      <c r="J117" s="219"/>
      <c r="K117" s="222"/>
      <c r="L117" s="222"/>
      <c r="M117" s="480"/>
      <c r="N117" s="223"/>
      <c r="O117" s="223"/>
      <c r="P117" s="299" t="e">
        <f>#REF!/K116</f>
        <v>#REF!</v>
      </c>
      <c r="Q117" s="299" t="e">
        <f>M117/#REF!</f>
        <v>#REF!</v>
      </c>
      <c r="R117" s="299" t="e">
        <f t="shared" si="6"/>
        <v>#DIV/0!</v>
      </c>
      <c r="S117" s="299" t="e">
        <f t="shared" si="7"/>
        <v>#DIV/0!</v>
      </c>
    </row>
    <row r="118" spans="2:19" ht="12.75">
      <c r="B118" s="208"/>
      <c r="C118" s="208"/>
      <c r="D118" s="208"/>
      <c r="E118" s="208"/>
      <c r="F118" s="208"/>
      <c r="G118" s="208"/>
      <c r="H118" s="219">
        <v>383</v>
      </c>
      <c r="I118" s="219" t="s">
        <v>470</v>
      </c>
      <c r="J118" s="219"/>
      <c r="K118" s="222">
        <f>'Posebni dio'!N218</f>
        <v>2500</v>
      </c>
      <c r="L118" s="222">
        <f>'Posebni dio'!O218</f>
        <v>5000</v>
      </c>
      <c r="M118" s="485">
        <f>'Posebni dio'!P218</f>
        <v>5000</v>
      </c>
      <c r="N118" s="222">
        <f>'Posebni dio'!Q218</f>
        <v>5000</v>
      </c>
      <c r="O118" s="222">
        <f>'Posebni dio'!R218</f>
        <v>5000</v>
      </c>
      <c r="P118" s="299" t="e">
        <f>#REF!/K117</f>
        <v>#REF!</v>
      </c>
      <c r="Q118" s="299" t="e">
        <f>M118/#REF!</f>
        <v>#REF!</v>
      </c>
      <c r="R118" s="299">
        <f t="shared" si="6"/>
        <v>1</v>
      </c>
      <c r="S118" s="299">
        <f t="shared" si="7"/>
        <v>1</v>
      </c>
    </row>
    <row r="119" spans="2:19" ht="12.75" hidden="1">
      <c r="B119" s="208"/>
      <c r="C119" s="208"/>
      <c r="D119" s="208"/>
      <c r="E119" s="208"/>
      <c r="F119" s="208"/>
      <c r="G119" s="208"/>
      <c r="H119" s="219">
        <v>385</v>
      </c>
      <c r="I119" s="219" t="s">
        <v>471</v>
      </c>
      <c r="J119" s="219"/>
      <c r="K119" s="222"/>
      <c r="L119" s="222"/>
      <c r="M119" s="480"/>
      <c r="N119" s="223"/>
      <c r="O119" s="223"/>
      <c r="P119" s="299"/>
      <c r="Q119" s="299"/>
      <c r="R119" s="299"/>
      <c r="S119" s="299"/>
    </row>
    <row r="120" spans="2:19" ht="12.75" hidden="1">
      <c r="B120" s="208"/>
      <c r="C120" s="208"/>
      <c r="D120" s="208"/>
      <c r="E120" s="208"/>
      <c r="F120" s="208"/>
      <c r="G120" s="208"/>
      <c r="H120" s="219">
        <v>386</v>
      </c>
      <c r="I120" s="219" t="s">
        <v>472</v>
      </c>
      <c r="J120" s="219"/>
      <c r="K120" s="222"/>
      <c r="L120" s="222"/>
      <c r="M120" s="480"/>
      <c r="N120" s="223"/>
      <c r="O120" s="223"/>
      <c r="P120" s="299"/>
      <c r="Q120" s="299"/>
      <c r="R120" s="299"/>
      <c r="S120" s="299"/>
    </row>
    <row r="121" spans="1:19" ht="12.75">
      <c r="A121" s="243"/>
      <c r="B121" s="244"/>
      <c r="C121" s="244"/>
      <c r="D121" s="244"/>
      <c r="E121" s="244"/>
      <c r="F121" s="244"/>
      <c r="G121" s="244"/>
      <c r="H121" s="245">
        <v>4</v>
      </c>
      <c r="I121" s="245" t="s">
        <v>473</v>
      </c>
      <c r="J121" s="245"/>
      <c r="K121" s="246">
        <f>K122+K124+K130</f>
        <v>1113764</v>
      </c>
      <c r="L121" s="246">
        <f>L122+L124+L130</f>
        <v>2219500</v>
      </c>
      <c r="M121" s="484">
        <f>M122+M124+M130</f>
        <v>13205976</v>
      </c>
      <c r="N121" s="246">
        <f>N122+N124+N130</f>
        <v>16383825</v>
      </c>
      <c r="O121" s="246">
        <f>O122+O124+O130</f>
        <v>11190000</v>
      </c>
      <c r="P121" s="305" t="e">
        <f>#REF!/K121</f>
        <v>#REF!</v>
      </c>
      <c r="Q121" s="305" t="e">
        <f>M121/#REF!</f>
        <v>#REF!</v>
      </c>
      <c r="R121" s="305">
        <f>N121/M121</f>
        <v>1.2406371933433773</v>
      </c>
      <c r="S121" s="305">
        <f>O121/N121</f>
        <v>0.6829906935651473</v>
      </c>
    </row>
    <row r="122" spans="2:19" ht="12.75">
      <c r="B122" s="208"/>
      <c r="C122" s="208"/>
      <c r="D122" s="208"/>
      <c r="E122" s="208"/>
      <c r="F122" s="208"/>
      <c r="G122" s="208"/>
      <c r="H122" s="224">
        <v>41</v>
      </c>
      <c r="I122" s="224" t="s">
        <v>474</v>
      </c>
      <c r="J122" s="224"/>
      <c r="K122" s="227">
        <f>K123</f>
        <v>3900</v>
      </c>
      <c r="L122" s="227">
        <f>L123</f>
        <v>0</v>
      </c>
      <c r="M122" s="485">
        <f>M123</f>
        <v>50000</v>
      </c>
      <c r="N122" s="222">
        <f>N123</f>
        <v>0</v>
      </c>
      <c r="O122" s="222">
        <f>O123</f>
        <v>0</v>
      </c>
      <c r="P122" s="299" t="e">
        <f>#REF!/K122</f>
        <v>#REF!</v>
      </c>
      <c r="Q122" s="299" t="e">
        <f>M122/L122</f>
        <v>#DIV/0!</v>
      </c>
      <c r="R122" s="299" t="e">
        <f>N122/#REF!</f>
        <v>#REF!</v>
      </c>
      <c r="S122" s="299" t="e">
        <f aca="true" t="shared" si="8" ref="S122:S131">O122/N122</f>
        <v>#DIV/0!</v>
      </c>
    </row>
    <row r="123" spans="2:19" ht="12.75">
      <c r="B123" s="208"/>
      <c r="C123" s="208"/>
      <c r="D123" s="208"/>
      <c r="E123" s="208"/>
      <c r="F123" s="208"/>
      <c r="G123" s="208"/>
      <c r="H123" s="219">
        <v>411</v>
      </c>
      <c r="I123" s="219" t="s">
        <v>579</v>
      </c>
      <c r="J123" s="219"/>
      <c r="K123" s="222">
        <f>'Posebni dio'!N474</f>
        <v>3900</v>
      </c>
      <c r="L123" s="222">
        <f>'Posebni dio'!O474</f>
        <v>0</v>
      </c>
      <c r="M123" s="485">
        <f>'Posebni dio'!P474</f>
        <v>50000</v>
      </c>
      <c r="N123" s="222">
        <f>'Posebni dio'!Q474</f>
        <v>0</v>
      </c>
      <c r="O123" s="222">
        <f>'Posebni dio'!R474</f>
        <v>0</v>
      </c>
      <c r="P123" s="299" t="e">
        <f>#REF!/K123</f>
        <v>#REF!</v>
      </c>
      <c r="Q123" s="299" t="e">
        <f>M123/L123</f>
        <v>#DIV/0!</v>
      </c>
      <c r="R123" s="299" t="e">
        <f>N123/#REF!</f>
        <v>#REF!</v>
      </c>
      <c r="S123" s="299" t="e">
        <f t="shared" si="8"/>
        <v>#DIV/0!</v>
      </c>
    </row>
    <row r="124" spans="2:19" ht="12.75">
      <c r="B124" s="208"/>
      <c r="C124" s="208"/>
      <c r="D124" s="208"/>
      <c r="E124" s="208"/>
      <c r="F124" s="208"/>
      <c r="G124" s="208"/>
      <c r="H124" s="224">
        <v>42</v>
      </c>
      <c r="I124" s="224" t="s">
        <v>476</v>
      </c>
      <c r="J124" s="224"/>
      <c r="K124" s="227">
        <f>K125+K126+K127+K128+K129</f>
        <v>1109864</v>
      </c>
      <c r="L124" s="218">
        <f>L125+L126+L127+L128+L129</f>
        <v>2219500</v>
      </c>
      <c r="M124" s="480">
        <f>M125+M126+M127+M128+M129</f>
        <v>13105976</v>
      </c>
      <c r="N124" s="223">
        <f>N125+N126+N127+N128+N129</f>
        <v>16333825</v>
      </c>
      <c r="O124" s="223">
        <f>O125+O126+O127+O128+O129</f>
        <v>11140000</v>
      </c>
      <c r="P124" s="299" t="e">
        <f>#REF!/K124</f>
        <v>#REF!</v>
      </c>
      <c r="Q124" s="299" t="e">
        <f>M124/#REF!</f>
        <v>#REF!</v>
      </c>
      <c r="R124" s="299">
        <f aca="true" t="shared" si="9" ref="R124:R131">N124/M124</f>
        <v>1.246288334420878</v>
      </c>
      <c r="S124" s="299">
        <f t="shared" si="8"/>
        <v>0.6820202861240402</v>
      </c>
    </row>
    <row r="125" spans="2:19" ht="12.75">
      <c r="B125" s="208"/>
      <c r="C125" s="208"/>
      <c r="D125" s="208"/>
      <c r="E125" s="208"/>
      <c r="F125" s="208"/>
      <c r="G125" s="208"/>
      <c r="H125" s="219">
        <v>421</v>
      </c>
      <c r="I125" s="219" t="s">
        <v>16</v>
      </c>
      <c r="J125" s="219"/>
      <c r="K125" s="223">
        <f>'Posebni dio'!N291+'Posebni dio'!N370+'Posebni dio'!N465+'Posebni dio'!N478+'Posebni dio'!N510+'Posebni dio'!N321+'Posebni dio'!N252</f>
        <v>893029</v>
      </c>
      <c r="L125" s="223">
        <f>'Posebni dio'!O291+'Posebni dio'!O370+'Posebni dio'!O465+'Posebni dio'!O478+'Posebni dio'!O510+'Posebni dio'!O321+'Posebni dio'!O252+'Posebni dio'!O226</f>
        <v>1240000</v>
      </c>
      <c r="M125" s="480">
        <f>'Posebni dio'!P291+'Posebni dio'!P370+'Posebni dio'!P465+'Posebni dio'!P478+'Posebni dio'!P510+'Posebni dio'!P321+'Posebni dio'!P252+'Posebni dio'!P276+'Posebni dio'!P226</f>
        <v>11755976</v>
      </c>
      <c r="N125" s="223">
        <f>'Posebni dio'!Q291+'Posebni dio'!Q370+'Posebni dio'!Q465+'Posebni dio'!Q478+'Posebni dio'!Q510+'Posebni dio'!Q321+'Posebni dio'!Q252+'Posebni dio'!Q276+'Posebni dio'!Q226</f>
        <v>13765519</v>
      </c>
      <c r="O125" s="223">
        <f>'Posebni dio'!R291+'Posebni dio'!R370+'Posebni dio'!R465+'Posebni dio'!R478+'Posebni dio'!R510+'Posebni dio'!R321+'Posebni dio'!R252+'Posebni dio'!R276+'Posebni dio'!R226</f>
        <v>9740000</v>
      </c>
      <c r="P125" s="299" t="e">
        <f>#REF!/K125</f>
        <v>#REF!</v>
      </c>
      <c r="Q125" s="299" t="e">
        <f>M125/#REF!</f>
        <v>#REF!</v>
      </c>
      <c r="R125" s="299">
        <f t="shared" si="9"/>
        <v>1.1709379978319112</v>
      </c>
      <c r="S125" s="299">
        <f t="shared" si="8"/>
        <v>0.7075650398651878</v>
      </c>
    </row>
    <row r="126" spans="2:19" ht="12.75">
      <c r="B126" s="208"/>
      <c r="C126" s="208"/>
      <c r="D126" s="208"/>
      <c r="E126" s="208"/>
      <c r="F126" s="208"/>
      <c r="G126" s="208"/>
      <c r="H126" s="219">
        <v>422</v>
      </c>
      <c r="I126" s="219" t="s">
        <v>17</v>
      </c>
      <c r="J126" s="219"/>
      <c r="K126" s="223">
        <f>'Posebni dio'!N228+'Posebni dio'!N399+'Posebni dio'!N442+'Posebni dio'!N417</f>
        <v>29332</v>
      </c>
      <c r="L126" s="223">
        <f>'Posebni dio'!O228+'Posebni dio'!O399+'Posebni dio'!O442+'Posebni dio'!O417+'Posebni dio'!O279+'Posebni dio'!N2570+'Posebni dio'!O257+'Posebni dio'!O338</f>
        <v>139500</v>
      </c>
      <c r="M126" s="480">
        <f>'Posebni dio'!P228+'Posebni dio'!P399+'Posebni dio'!P442+'Posebni dio'!P417+'Posebni dio'!P279+'Posebni dio'!P2570+'Posebni dio'!P257+'Posebni dio'!P338</f>
        <v>375000</v>
      </c>
      <c r="N126" s="223">
        <f>'Posebni dio'!Q228+'Posebni dio'!Q399+'Posebni dio'!Q442+'Posebni dio'!Q417+'Posebni dio'!Q279+'Posebni dio'!Q2570+'Posebni dio'!Q257+'Posebni dio'!Q338</f>
        <v>2338306</v>
      </c>
      <c r="O126" s="223">
        <f>'Posebni dio'!R228+'Posebni dio'!R399+'Posebni dio'!R442+'Posebni dio'!R417+'Posebni dio'!R279+'Posebni dio'!R2570+'Posebni dio'!R257+'Posebni dio'!R338</f>
        <v>1220000</v>
      </c>
      <c r="P126" s="299" t="e">
        <f>#REF!/K126</f>
        <v>#REF!</v>
      </c>
      <c r="Q126" s="299" t="e">
        <f>M126/#REF!</f>
        <v>#REF!</v>
      </c>
      <c r="R126" s="299">
        <f t="shared" si="9"/>
        <v>6.235482666666667</v>
      </c>
      <c r="S126" s="299">
        <f t="shared" si="8"/>
        <v>0.5217452292386027</v>
      </c>
    </row>
    <row r="127" spans="2:19" ht="12.75">
      <c r="B127" s="208"/>
      <c r="C127" s="208"/>
      <c r="D127" s="208"/>
      <c r="E127" s="208"/>
      <c r="F127" s="208"/>
      <c r="G127" s="208"/>
      <c r="H127" s="219">
        <v>423</v>
      </c>
      <c r="I127" s="219" t="s">
        <v>18</v>
      </c>
      <c r="J127" s="219"/>
      <c r="K127" s="222">
        <f>'Posebni dio'!N646+'Posebni dio'!N448</f>
        <v>0</v>
      </c>
      <c r="L127" s="222">
        <f>'Posebni dio'!O646+'Posebni dio'!O448</f>
        <v>0</v>
      </c>
      <c r="M127" s="485">
        <f>'Posebni dio'!P646+'Posebni dio'!P448</f>
        <v>0</v>
      </c>
      <c r="N127" s="222">
        <f>'Posebni dio'!Q646+'Posebni dio'!Q448</f>
        <v>0</v>
      </c>
      <c r="O127" s="222">
        <f>'Posebni dio'!R646+'Posebni dio'!R448</f>
        <v>0</v>
      </c>
      <c r="P127" s="299" t="e">
        <f>#REF!/K127</f>
        <v>#REF!</v>
      </c>
      <c r="Q127" s="299" t="e">
        <f>M127/#REF!</f>
        <v>#REF!</v>
      </c>
      <c r="R127" s="299" t="e">
        <f t="shared" si="9"/>
        <v>#DIV/0!</v>
      </c>
      <c r="S127" s="299" t="e">
        <f t="shared" si="8"/>
        <v>#DIV/0!</v>
      </c>
    </row>
    <row r="128" spans="2:19" ht="12.75" hidden="1">
      <c r="B128" s="208"/>
      <c r="C128" s="208"/>
      <c r="D128" s="208"/>
      <c r="E128" s="208"/>
      <c r="F128" s="208"/>
      <c r="G128" s="208"/>
      <c r="H128" s="219">
        <v>424</v>
      </c>
      <c r="I128" s="219" t="s">
        <v>477</v>
      </c>
      <c r="J128" s="219"/>
      <c r="K128" s="222"/>
      <c r="L128" s="222"/>
      <c r="M128" s="480"/>
      <c r="N128" s="223"/>
      <c r="O128" s="223"/>
      <c r="P128" s="299" t="e">
        <f>#REF!/K128</f>
        <v>#REF!</v>
      </c>
      <c r="Q128" s="299" t="e">
        <f>M128/#REF!</f>
        <v>#REF!</v>
      </c>
      <c r="R128" s="299" t="e">
        <f t="shared" si="9"/>
        <v>#DIV/0!</v>
      </c>
      <c r="S128" s="299" t="e">
        <f t="shared" si="8"/>
        <v>#DIV/0!</v>
      </c>
    </row>
    <row r="129" spans="2:19" ht="12.75">
      <c r="B129" s="208"/>
      <c r="C129" s="208"/>
      <c r="D129" s="208"/>
      <c r="E129" s="208"/>
      <c r="F129" s="208"/>
      <c r="G129" s="208"/>
      <c r="H129" s="219">
        <v>426</v>
      </c>
      <c r="I129" s="219" t="s">
        <v>475</v>
      </c>
      <c r="J129" s="219"/>
      <c r="K129" s="223">
        <f>'Posebni dio'!N232+'Posebni dio'!N303+'Posebni dio'!N467+'Posebni dio'!N526+'Posebni dio'!N259+'Posebni dio'!N295</f>
        <v>187503</v>
      </c>
      <c r="L129" s="223">
        <f>'Posebni dio'!O232+'Posebni dio'!O303+'Posebni dio'!O467+'Posebni dio'!O526+'Posebni dio'!O259+'Posebni dio'!O295</f>
        <v>840000</v>
      </c>
      <c r="M129" s="480">
        <f>'Posebni dio'!P232+'Posebni dio'!P303+'Posebni dio'!P467+'Posebni dio'!P526+'Posebni dio'!P259+'Posebni dio'!P295</f>
        <v>975000</v>
      </c>
      <c r="N129" s="223">
        <f>'Posebni dio'!Q232+'Posebni dio'!Q303+'Posebni dio'!Q467+'Posebni dio'!Q526+'Posebni dio'!Q259+'Posebni dio'!Q295</f>
        <v>230000</v>
      </c>
      <c r="O129" s="223">
        <f>'Posebni dio'!R232+'Posebni dio'!R303+'Posebni dio'!R467+'Posebni dio'!R526+'Posebni dio'!R259+'Posebni dio'!R295</f>
        <v>180000</v>
      </c>
      <c r="P129" s="299" t="e">
        <f>#REF!/K129</f>
        <v>#REF!</v>
      </c>
      <c r="Q129" s="299" t="e">
        <f>M129/#REF!</f>
        <v>#REF!</v>
      </c>
      <c r="R129" s="299">
        <f t="shared" si="9"/>
        <v>0.2358974358974359</v>
      </c>
      <c r="S129" s="299">
        <f t="shared" si="8"/>
        <v>0.782608695652174</v>
      </c>
    </row>
    <row r="130" spans="2:19" ht="12.75">
      <c r="B130" s="208"/>
      <c r="C130" s="208"/>
      <c r="D130" s="208"/>
      <c r="E130" s="208"/>
      <c r="F130" s="208"/>
      <c r="G130" s="208"/>
      <c r="H130" s="224">
        <v>45</v>
      </c>
      <c r="I130" s="224" t="s">
        <v>478</v>
      </c>
      <c r="J130" s="224"/>
      <c r="K130" s="227">
        <f>K131</f>
        <v>0</v>
      </c>
      <c r="L130" s="227">
        <f>L131</f>
        <v>0</v>
      </c>
      <c r="M130" s="480">
        <f>M131</f>
        <v>50000</v>
      </c>
      <c r="N130" s="223">
        <f>N131</f>
        <v>50000</v>
      </c>
      <c r="O130" s="223">
        <f>O131</f>
        <v>50000</v>
      </c>
      <c r="P130" s="299" t="e">
        <f>#REF!/K130</f>
        <v>#REF!</v>
      </c>
      <c r="Q130" s="299" t="e">
        <f>M130/#REF!</f>
        <v>#REF!</v>
      </c>
      <c r="R130" s="299">
        <f t="shared" si="9"/>
        <v>1</v>
      </c>
      <c r="S130" s="299">
        <f t="shared" si="8"/>
        <v>1</v>
      </c>
    </row>
    <row r="131" spans="2:19" ht="12.75">
      <c r="B131" s="208"/>
      <c r="C131" s="208"/>
      <c r="D131" s="208"/>
      <c r="E131" s="208"/>
      <c r="F131" s="208"/>
      <c r="G131" s="208"/>
      <c r="H131" s="219">
        <v>451</v>
      </c>
      <c r="I131" s="219" t="s">
        <v>529</v>
      </c>
      <c r="J131" s="219"/>
      <c r="K131" s="222">
        <f>'Posebni dio'!N451</f>
        <v>0</v>
      </c>
      <c r="L131" s="222">
        <f>'Posebni dio'!O451</f>
        <v>0</v>
      </c>
      <c r="M131" s="485">
        <f>'Posebni dio'!P451</f>
        <v>50000</v>
      </c>
      <c r="N131" s="222">
        <f>'Posebni dio'!Q451</f>
        <v>50000</v>
      </c>
      <c r="O131" s="222">
        <f>'Posebni dio'!R451</f>
        <v>50000</v>
      </c>
      <c r="P131" s="299" t="e">
        <f>#REF!/K131</f>
        <v>#REF!</v>
      </c>
      <c r="Q131" s="299" t="e">
        <f>M131/#REF!</f>
        <v>#REF!</v>
      </c>
      <c r="R131" s="299">
        <f t="shared" si="9"/>
        <v>1</v>
      </c>
      <c r="S131" s="299">
        <f t="shared" si="8"/>
        <v>1</v>
      </c>
    </row>
    <row r="132" spans="1:19" ht="12.75">
      <c r="A132" s="242"/>
      <c r="B132" s="211"/>
      <c r="C132" s="211"/>
      <c r="D132" s="211"/>
      <c r="E132" s="211"/>
      <c r="F132" s="211"/>
      <c r="G132" s="211"/>
      <c r="H132" s="211" t="s">
        <v>413</v>
      </c>
      <c r="I132" s="211"/>
      <c r="J132" s="211"/>
      <c r="K132" s="211"/>
      <c r="L132" s="211"/>
      <c r="M132" s="483"/>
      <c r="N132" s="241"/>
      <c r="O132" s="211"/>
      <c r="P132" s="304"/>
      <c r="Q132" s="304"/>
      <c r="R132" s="304"/>
      <c r="S132" s="304"/>
    </row>
    <row r="133" spans="1:19" ht="12.75">
      <c r="A133" s="243"/>
      <c r="B133" s="244"/>
      <c r="C133" s="244"/>
      <c r="D133" s="244"/>
      <c r="E133" s="244"/>
      <c r="F133" s="244"/>
      <c r="G133" s="244"/>
      <c r="H133" s="251">
        <v>8</v>
      </c>
      <c r="I133" s="251" t="s">
        <v>479</v>
      </c>
      <c r="J133" s="251"/>
      <c r="K133" s="251">
        <f>K134</f>
        <v>0</v>
      </c>
      <c r="L133" s="251">
        <f aca="true" t="shared" si="10" ref="L133:O134">L134</f>
        <v>0</v>
      </c>
      <c r="M133" s="484">
        <f t="shared" si="10"/>
        <v>0</v>
      </c>
      <c r="N133" s="252">
        <f t="shared" si="10"/>
        <v>0</v>
      </c>
      <c r="O133" s="251">
        <f t="shared" si="10"/>
        <v>0</v>
      </c>
      <c r="P133" s="305" t="e">
        <f>#REF!/K133</f>
        <v>#REF!</v>
      </c>
      <c r="Q133" s="305" t="e">
        <f>M133/#REF!</f>
        <v>#REF!</v>
      </c>
      <c r="R133" s="305" t="e">
        <f aca="true" t="shared" si="11" ref="R133:S140">N133/M133</f>
        <v>#DIV/0!</v>
      </c>
      <c r="S133" s="305" t="e">
        <f t="shared" si="11"/>
        <v>#DIV/0!</v>
      </c>
    </row>
    <row r="134" spans="2:19" ht="12.75">
      <c r="B134" s="208"/>
      <c r="C134" s="208"/>
      <c r="D134" s="208"/>
      <c r="E134" s="208"/>
      <c r="F134" s="208"/>
      <c r="G134" s="208"/>
      <c r="H134" s="224">
        <v>84</v>
      </c>
      <c r="I134" s="224" t="s">
        <v>480</v>
      </c>
      <c r="J134" s="224"/>
      <c r="K134" s="219">
        <f>K135</f>
        <v>0</v>
      </c>
      <c r="L134" s="219">
        <f t="shared" si="10"/>
        <v>0</v>
      </c>
      <c r="M134" s="480">
        <f t="shared" si="10"/>
        <v>0</v>
      </c>
      <c r="N134" s="223">
        <f t="shared" si="10"/>
        <v>0</v>
      </c>
      <c r="O134" s="253">
        <f t="shared" si="10"/>
        <v>0</v>
      </c>
      <c r="P134" s="299" t="e">
        <f>#REF!/K134</f>
        <v>#REF!</v>
      </c>
      <c r="Q134" s="299" t="e">
        <f>M134/#REF!</f>
        <v>#REF!</v>
      </c>
      <c r="R134" s="299" t="e">
        <f t="shared" si="11"/>
        <v>#DIV/0!</v>
      </c>
      <c r="S134" s="299" t="e">
        <f t="shared" si="11"/>
        <v>#DIV/0!</v>
      </c>
    </row>
    <row r="135" spans="2:19" ht="27.75" customHeight="1">
      <c r="B135" s="208"/>
      <c r="C135" s="208"/>
      <c r="D135" s="208"/>
      <c r="E135" s="208"/>
      <c r="F135" s="208"/>
      <c r="G135" s="208"/>
      <c r="H135" s="219">
        <v>844</v>
      </c>
      <c r="I135" s="502" t="s">
        <v>550</v>
      </c>
      <c r="J135" s="503"/>
      <c r="K135" s="219">
        <v>0</v>
      </c>
      <c r="L135" s="219">
        <v>0</v>
      </c>
      <c r="M135" s="480">
        <v>0</v>
      </c>
      <c r="N135" s="223">
        <v>0</v>
      </c>
      <c r="O135" s="253">
        <v>0</v>
      </c>
      <c r="P135" s="299" t="e">
        <f>#REF!/K135</f>
        <v>#REF!</v>
      </c>
      <c r="Q135" s="299" t="e">
        <f>M135/#REF!</f>
        <v>#REF!</v>
      </c>
      <c r="R135" s="299" t="e">
        <f t="shared" si="11"/>
        <v>#DIV/0!</v>
      </c>
      <c r="S135" s="299" t="e">
        <f t="shared" si="11"/>
        <v>#DIV/0!</v>
      </c>
    </row>
    <row r="136" spans="1:19" ht="12.75">
      <c r="A136" s="243"/>
      <c r="B136" s="244"/>
      <c r="C136" s="244"/>
      <c r="D136" s="244"/>
      <c r="E136" s="244"/>
      <c r="F136" s="244"/>
      <c r="G136" s="244"/>
      <c r="H136" s="254">
        <v>5</v>
      </c>
      <c r="I136" s="254" t="s">
        <v>415</v>
      </c>
      <c r="J136" s="254"/>
      <c r="K136" s="247">
        <f>K137</f>
        <v>0</v>
      </c>
      <c r="L136" s="247">
        <f aca="true" t="shared" si="12" ref="L136:O137">L137</f>
        <v>0</v>
      </c>
      <c r="M136" s="486">
        <f t="shared" si="12"/>
        <v>0</v>
      </c>
      <c r="N136" s="251">
        <f t="shared" si="12"/>
        <v>0</v>
      </c>
      <c r="O136" s="251">
        <f t="shared" si="12"/>
        <v>0</v>
      </c>
      <c r="P136" s="305" t="e">
        <f>#REF!/K136</f>
        <v>#REF!</v>
      </c>
      <c r="Q136" s="305" t="e">
        <f>M136/#REF!</f>
        <v>#REF!</v>
      </c>
      <c r="R136" s="305" t="e">
        <f t="shared" si="11"/>
        <v>#DIV/0!</v>
      </c>
      <c r="S136" s="305" t="e">
        <f t="shared" si="11"/>
        <v>#DIV/0!</v>
      </c>
    </row>
    <row r="137" spans="2:19" ht="12.75">
      <c r="B137" s="208"/>
      <c r="C137" s="208"/>
      <c r="D137" s="208"/>
      <c r="E137" s="208"/>
      <c r="F137" s="208"/>
      <c r="G137" s="208"/>
      <c r="H137" s="224">
        <v>51</v>
      </c>
      <c r="I137" s="224" t="s">
        <v>481</v>
      </c>
      <c r="J137" s="224"/>
      <c r="K137" s="222">
        <f>K138</f>
        <v>0</v>
      </c>
      <c r="L137" s="222">
        <f t="shared" si="12"/>
        <v>0</v>
      </c>
      <c r="M137" s="488">
        <f t="shared" si="12"/>
        <v>0</v>
      </c>
      <c r="N137" s="219">
        <f t="shared" si="12"/>
        <v>0</v>
      </c>
      <c r="O137" s="219">
        <f t="shared" si="12"/>
        <v>0</v>
      </c>
      <c r="P137" s="306" t="e">
        <f>#REF!/K137</f>
        <v>#REF!</v>
      </c>
      <c r="Q137" s="306" t="e">
        <f>M137/#REF!</f>
        <v>#REF!</v>
      </c>
      <c r="R137" s="306" t="e">
        <f t="shared" si="11"/>
        <v>#DIV/0!</v>
      </c>
      <c r="S137" s="306" t="e">
        <f t="shared" si="11"/>
        <v>#DIV/0!</v>
      </c>
    </row>
    <row r="138" spans="2:19" ht="12.75">
      <c r="B138" s="208"/>
      <c r="C138" s="208"/>
      <c r="D138" s="208"/>
      <c r="E138" s="208"/>
      <c r="F138" s="208"/>
      <c r="G138" s="208"/>
      <c r="H138" s="219">
        <v>514</v>
      </c>
      <c r="I138" s="219" t="s">
        <v>551</v>
      </c>
      <c r="J138" s="219"/>
      <c r="K138" s="222">
        <f>'Posebni dio'!N203</f>
        <v>0</v>
      </c>
      <c r="L138" s="222">
        <f>'Posebni dio'!O203</f>
        <v>0</v>
      </c>
      <c r="M138" s="488">
        <f>'Posebni dio'!P203</f>
        <v>0</v>
      </c>
      <c r="N138" s="219">
        <f>'Posebni dio'!Q203</f>
        <v>0</v>
      </c>
      <c r="O138" s="219">
        <f>'Posebni dio'!R203</f>
        <v>0</v>
      </c>
      <c r="P138" s="306" t="e">
        <f>#REF!/K138</f>
        <v>#REF!</v>
      </c>
      <c r="Q138" s="306" t="e">
        <f>M138/#REF!</f>
        <v>#REF!</v>
      </c>
      <c r="R138" s="306" t="e">
        <f t="shared" si="11"/>
        <v>#DIV/0!</v>
      </c>
      <c r="S138" s="306" t="e">
        <f t="shared" si="11"/>
        <v>#DIV/0!</v>
      </c>
    </row>
    <row r="139" spans="2:19" ht="12.75">
      <c r="B139" s="208"/>
      <c r="C139" s="208"/>
      <c r="D139" s="208"/>
      <c r="E139" s="208"/>
      <c r="F139" s="208"/>
      <c r="G139" s="208"/>
      <c r="H139" s="309">
        <v>54</v>
      </c>
      <c r="I139" s="309" t="s">
        <v>552</v>
      </c>
      <c r="J139" s="309"/>
      <c r="K139" s="292">
        <f>K140</f>
        <v>0</v>
      </c>
      <c r="L139" s="292">
        <f>L140</f>
        <v>0</v>
      </c>
      <c r="M139" s="485">
        <f>M140</f>
        <v>0</v>
      </c>
      <c r="N139" s="222">
        <f>N140</f>
        <v>0</v>
      </c>
      <c r="O139" s="222">
        <f>O140</f>
        <v>0</v>
      </c>
      <c r="P139" s="306" t="e">
        <f>#REF!/K139</f>
        <v>#REF!</v>
      </c>
      <c r="Q139" s="306" t="e">
        <f>M139/#REF!</f>
        <v>#REF!</v>
      </c>
      <c r="R139" s="306" t="e">
        <f t="shared" si="11"/>
        <v>#DIV/0!</v>
      </c>
      <c r="S139" s="306" t="e">
        <f t="shared" si="11"/>
        <v>#DIV/0!</v>
      </c>
    </row>
    <row r="140" spans="2:19" ht="27" customHeight="1">
      <c r="B140" s="208"/>
      <c r="C140" s="208"/>
      <c r="D140" s="208"/>
      <c r="E140" s="208"/>
      <c r="F140" s="208"/>
      <c r="G140" s="208"/>
      <c r="H140" s="219">
        <v>544</v>
      </c>
      <c r="I140" s="500" t="s">
        <v>553</v>
      </c>
      <c r="J140" s="501"/>
      <c r="K140" s="222">
        <v>0</v>
      </c>
      <c r="L140" s="222">
        <v>0</v>
      </c>
      <c r="M140" s="488">
        <v>0</v>
      </c>
      <c r="N140" s="219">
        <v>0</v>
      </c>
      <c r="O140" s="219">
        <v>0</v>
      </c>
      <c r="P140" s="306" t="e">
        <f>#REF!/K140</f>
        <v>#REF!</v>
      </c>
      <c r="Q140" s="306" t="e">
        <f>M140/#REF!</f>
        <v>#REF!</v>
      </c>
      <c r="R140" s="306" t="e">
        <f t="shared" si="11"/>
        <v>#DIV/0!</v>
      </c>
      <c r="S140" s="306" t="e">
        <f t="shared" si="11"/>
        <v>#DIV/0!</v>
      </c>
    </row>
    <row r="141" spans="1:19" ht="12.75">
      <c r="A141" s="242"/>
      <c r="B141" s="211"/>
      <c r="C141" s="211"/>
      <c r="D141" s="211"/>
      <c r="E141" s="211"/>
      <c r="F141" s="211"/>
      <c r="G141" s="211"/>
      <c r="H141" s="212" t="s">
        <v>482</v>
      </c>
      <c r="I141" s="212"/>
      <c r="J141" s="212"/>
      <c r="K141" s="212"/>
      <c r="L141" s="212"/>
      <c r="M141" s="479"/>
      <c r="N141" s="213"/>
      <c r="O141" s="212"/>
      <c r="P141" s="307"/>
      <c r="Q141" s="307"/>
      <c r="R141" s="307"/>
      <c r="S141" s="307"/>
    </row>
    <row r="142" spans="1:19" ht="12.75">
      <c r="A142" s="243"/>
      <c r="B142" s="244"/>
      <c r="C142" s="244"/>
      <c r="D142" s="244"/>
      <c r="E142" s="244"/>
      <c r="F142" s="244"/>
      <c r="G142" s="244"/>
      <c r="H142" s="251">
        <v>9</v>
      </c>
      <c r="I142" s="255" t="s">
        <v>418</v>
      </c>
      <c r="J142" s="256"/>
      <c r="K142" s="252">
        <f>K143</f>
        <v>0</v>
      </c>
      <c r="L142" s="251">
        <f aca="true" t="shared" si="13" ref="L142:S143">L143</f>
        <v>0</v>
      </c>
      <c r="M142" s="484">
        <f t="shared" si="13"/>
        <v>0</v>
      </c>
      <c r="N142" s="252">
        <f t="shared" si="13"/>
        <v>0</v>
      </c>
      <c r="O142" s="251">
        <f t="shared" si="13"/>
        <v>0</v>
      </c>
      <c r="P142" s="305" t="e">
        <f>#REF!/K143</f>
        <v>#REF!</v>
      </c>
      <c r="Q142" s="305" t="e">
        <f>M142/#REF!</f>
        <v>#REF!</v>
      </c>
      <c r="R142" s="305" t="e">
        <f>N142/M143</f>
        <v>#DIV/0!</v>
      </c>
      <c r="S142" s="305" t="e">
        <f>O142/N143</f>
        <v>#DIV/0!</v>
      </c>
    </row>
    <row r="143" spans="2:19" ht="12.75">
      <c r="B143" s="208"/>
      <c r="C143" s="208"/>
      <c r="D143" s="208"/>
      <c r="E143" s="208"/>
      <c r="F143" s="208"/>
      <c r="G143" s="208"/>
      <c r="H143" s="224">
        <v>92</v>
      </c>
      <c r="I143" s="224" t="s">
        <v>483</v>
      </c>
      <c r="J143" s="224"/>
      <c r="K143" s="222">
        <f>K144</f>
        <v>0</v>
      </c>
      <c r="L143" s="222">
        <f t="shared" si="13"/>
        <v>0</v>
      </c>
      <c r="M143" s="480">
        <f t="shared" si="13"/>
        <v>0</v>
      </c>
      <c r="N143" s="223">
        <f t="shared" si="13"/>
        <v>0</v>
      </c>
      <c r="O143" s="253">
        <f t="shared" si="13"/>
        <v>0</v>
      </c>
      <c r="P143" s="299" t="e">
        <f>#REF!/K143</f>
        <v>#REF!</v>
      </c>
      <c r="Q143" s="299">
        <f t="shared" si="13"/>
        <v>0</v>
      </c>
      <c r="R143" s="299">
        <f t="shared" si="13"/>
        <v>0</v>
      </c>
      <c r="S143" s="299">
        <f t="shared" si="13"/>
        <v>0</v>
      </c>
    </row>
    <row r="144" spans="2:19" ht="12.75">
      <c r="B144" s="208"/>
      <c r="C144" s="208"/>
      <c r="D144" s="208"/>
      <c r="E144" s="208"/>
      <c r="F144" s="208"/>
      <c r="G144" s="208"/>
      <c r="H144" s="219">
        <v>922</v>
      </c>
      <c r="I144" s="219" t="s">
        <v>484</v>
      </c>
      <c r="J144" s="219"/>
      <c r="K144" s="222"/>
      <c r="L144" s="222"/>
      <c r="M144" s="480"/>
      <c r="N144" s="223"/>
      <c r="O144" s="253"/>
      <c r="P144" s="299"/>
      <c r="Q144" s="299"/>
      <c r="R144" s="299"/>
      <c r="S144" s="299"/>
    </row>
    <row r="145" spans="2:15" ht="12.75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466"/>
      <c r="N145" s="229"/>
      <c r="O145" s="214"/>
    </row>
    <row r="146" spans="2:15" ht="12.75"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466"/>
      <c r="N146" s="229"/>
      <c r="O146" s="214"/>
    </row>
    <row r="147" spans="2:15" ht="12.75"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466"/>
      <c r="N147" s="229"/>
      <c r="O147" s="214"/>
    </row>
    <row r="148" spans="2:14" ht="12.75">
      <c r="B148" s="208"/>
      <c r="C148" s="208"/>
      <c r="D148" s="208"/>
      <c r="E148" s="208"/>
      <c r="F148" s="208"/>
      <c r="G148" s="208"/>
      <c r="H148" s="208"/>
      <c r="I148" s="244" t="s">
        <v>408</v>
      </c>
      <c r="J148" s="244"/>
      <c r="K148" s="208"/>
      <c r="L148" s="208"/>
      <c r="M148" s="466"/>
      <c r="N148" s="229"/>
    </row>
    <row r="149" spans="2:14" ht="12.75">
      <c r="B149" s="208"/>
      <c r="C149" s="208"/>
      <c r="D149" s="208"/>
      <c r="E149" s="208"/>
      <c r="F149" s="208"/>
      <c r="G149" s="208"/>
      <c r="H149" s="208">
        <v>1</v>
      </c>
      <c r="I149" s="208" t="s">
        <v>485</v>
      </c>
      <c r="J149" s="208"/>
      <c r="K149" s="208"/>
      <c r="L149" s="208"/>
      <c r="M149" s="466"/>
      <c r="N149" s="229"/>
    </row>
    <row r="150" spans="2:14" ht="12.75">
      <c r="B150" s="208"/>
      <c r="C150" s="208"/>
      <c r="D150" s="208"/>
      <c r="E150" s="208"/>
      <c r="F150" s="208"/>
      <c r="G150" s="208"/>
      <c r="H150" s="208">
        <v>2</v>
      </c>
      <c r="I150" s="257" t="s">
        <v>486</v>
      </c>
      <c r="J150" s="208"/>
      <c r="K150" s="208"/>
      <c r="L150" s="208"/>
      <c r="M150" s="466"/>
      <c r="N150" s="229"/>
    </row>
    <row r="151" spans="2:14" ht="12.75">
      <c r="B151" s="208"/>
      <c r="C151" s="208"/>
      <c r="D151" s="208"/>
      <c r="E151" s="208"/>
      <c r="F151" s="208"/>
      <c r="G151" s="208"/>
      <c r="H151" s="208">
        <v>3</v>
      </c>
      <c r="I151" s="257" t="s">
        <v>453</v>
      </c>
      <c r="J151" s="208"/>
      <c r="K151" s="208"/>
      <c r="L151" s="208"/>
      <c r="M151" s="466"/>
      <c r="N151" s="229"/>
    </row>
    <row r="152" spans="2:14" ht="12.75">
      <c r="B152" s="208"/>
      <c r="C152" s="208"/>
      <c r="D152" s="208"/>
      <c r="E152" s="208"/>
      <c r="F152" s="208"/>
      <c r="G152" s="208"/>
      <c r="H152" s="208">
        <v>4</v>
      </c>
      <c r="I152" s="257" t="s">
        <v>487</v>
      </c>
      <c r="J152" s="208"/>
      <c r="K152" s="208"/>
      <c r="L152" s="208"/>
      <c r="M152" s="466"/>
      <c r="N152" s="229"/>
    </row>
    <row r="153" spans="2:14" ht="12.75">
      <c r="B153" s="208"/>
      <c r="C153" s="208"/>
      <c r="D153" s="208"/>
      <c r="E153" s="208"/>
      <c r="F153" s="208"/>
      <c r="G153" s="208"/>
      <c r="H153" s="208">
        <v>5</v>
      </c>
      <c r="I153" s="257" t="s">
        <v>488</v>
      </c>
      <c r="J153" s="208"/>
      <c r="K153" s="208"/>
      <c r="L153" s="208"/>
      <c r="M153" s="466"/>
      <c r="N153" s="229"/>
    </row>
    <row r="154" spans="2:14" ht="12.75">
      <c r="B154" s="208"/>
      <c r="C154" s="208"/>
      <c r="D154" s="208"/>
      <c r="E154" s="208"/>
      <c r="F154" s="208"/>
      <c r="G154" s="208"/>
      <c r="H154" s="208">
        <v>6</v>
      </c>
      <c r="I154" s="257" t="s">
        <v>564</v>
      </c>
      <c r="J154" s="208"/>
      <c r="K154" s="208"/>
      <c r="L154" s="208"/>
      <c r="M154" s="466"/>
      <c r="N154" s="229"/>
    </row>
    <row r="155" spans="2:19" ht="12.75">
      <c r="B155" s="208"/>
      <c r="C155" s="208"/>
      <c r="D155" s="208"/>
      <c r="E155" s="208"/>
      <c r="F155" s="208"/>
      <c r="G155" s="208"/>
      <c r="H155" s="208">
        <v>7</v>
      </c>
      <c r="I155" s="495" t="s">
        <v>565</v>
      </c>
      <c r="J155" s="496"/>
      <c r="K155" s="496"/>
      <c r="L155" s="496"/>
      <c r="M155" s="496"/>
      <c r="N155" s="496"/>
      <c r="O155" s="496"/>
      <c r="P155" s="420"/>
      <c r="Q155" s="420"/>
      <c r="R155" s="420"/>
      <c r="S155" s="420"/>
    </row>
    <row r="156" spans="2:19" ht="12.75">
      <c r="B156" s="208"/>
      <c r="C156" s="208"/>
      <c r="D156" s="208"/>
      <c r="E156" s="208"/>
      <c r="F156" s="208"/>
      <c r="G156" s="208"/>
      <c r="H156" s="208">
        <v>8</v>
      </c>
      <c r="I156" s="495" t="s">
        <v>489</v>
      </c>
      <c r="J156" s="496"/>
      <c r="K156" s="496"/>
      <c r="L156" s="496"/>
      <c r="M156" s="496"/>
      <c r="N156" s="496"/>
      <c r="O156" s="496"/>
      <c r="P156" s="420"/>
      <c r="Q156" s="420"/>
      <c r="R156" s="420"/>
      <c r="S156" s="420"/>
    </row>
    <row r="157" spans="2:14" ht="12.75"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466"/>
      <c r="N157" s="229"/>
    </row>
    <row r="158" spans="2:14" ht="12.75"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466"/>
      <c r="N158" s="229"/>
    </row>
    <row r="159" spans="2:14" ht="12.75"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466"/>
      <c r="N159" s="229"/>
    </row>
    <row r="160" spans="2:14" ht="12.75"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466"/>
      <c r="N160" s="229"/>
    </row>
    <row r="161" spans="2:14" ht="12.75"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466"/>
      <c r="N161" s="229"/>
    </row>
    <row r="162" spans="2:14" ht="12.75"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466"/>
      <c r="N162" s="229"/>
    </row>
    <row r="163" spans="2:14" ht="12.75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466"/>
      <c r="N163" s="229"/>
    </row>
    <row r="164" spans="2:14" ht="12.75"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466"/>
      <c r="N164" s="229"/>
    </row>
    <row r="165" spans="2:14" ht="12.75"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466"/>
      <c r="N165" s="229"/>
    </row>
    <row r="166" spans="2:14" ht="12.75"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466"/>
      <c r="N166" s="229"/>
    </row>
    <row r="167" spans="2:14" ht="12.75"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466"/>
      <c r="N167" s="229"/>
    </row>
    <row r="168" spans="2:14" ht="12.75"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466"/>
      <c r="N168" s="229"/>
    </row>
    <row r="169" spans="2:14" ht="12.75"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466"/>
      <c r="N169" s="229"/>
    </row>
    <row r="170" spans="2:14" ht="12.75"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466"/>
      <c r="N170" s="229"/>
    </row>
    <row r="171" spans="2:14" ht="12.75"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466"/>
      <c r="N171" s="229"/>
    </row>
    <row r="172" spans="1:14" ht="12.75">
      <c r="A172" s="208"/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466"/>
      <c r="N172" s="229"/>
    </row>
    <row r="173" spans="1:14" ht="12.75">
      <c r="A173" s="208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466"/>
      <c r="N173" s="229"/>
    </row>
    <row r="174" spans="2:14" ht="12.75"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466"/>
      <c r="N174" s="229"/>
    </row>
    <row r="175" spans="2:14" ht="12.75"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466"/>
      <c r="N175" s="229"/>
    </row>
    <row r="176" spans="2:14" ht="12.75"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466"/>
      <c r="N176" s="229"/>
    </row>
    <row r="177" spans="2:14" ht="12.75"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466"/>
      <c r="N177" s="229"/>
    </row>
    <row r="178" spans="2:14" ht="12.75"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466"/>
      <c r="N178" s="229"/>
    </row>
    <row r="179" spans="2:14" ht="12.75"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466"/>
      <c r="N179" s="229"/>
    </row>
    <row r="180" spans="2:14" ht="12.75"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466"/>
      <c r="N180" s="229"/>
    </row>
    <row r="181" spans="2:14" ht="12.75"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466"/>
      <c r="N181" s="229"/>
    </row>
    <row r="182" spans="2:14" ht="12.75"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466"/>
      <c r="N182" s="229"/>
    </row>
    <row r="183" spans="2:14" ht="12.75"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466"/>
      <c r="N183" s="229"/>
    </row>
    <row r="184" spans="2:14" ht="12.75"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466"/>
      <c r="N184" s="229"/>
    </row>
    <row r="185" spans="2:14" ht="12.75"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466"/>
      <c r="N185" s="229"/>
    </row>
    <row r="186" spans="2:14" ht="12.75"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466"/>
      <c r="N186" s="229"/>
    </row>
    <row r="187" spans="2:14" ht="12.75"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466"/>
      <c r="N187" s="229"/>
    </row>
    <row r="188" spans="2:14" ht="12.75"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466"/>
      <c r="N188" s="229"/>
    </row>
    <row r="189" spans="2:14" ht="12.75"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466"/>
      <c r="N189" s="229"/>
    </row>
    <row r="190" spans="2:14" ht="12.75"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466"/>
      <c r="N190" s="229"/>
    </row>
    <row r="191" spans="2:14" ht="12.75"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466"/>
      <c r="N191" s="229"/>
    </row>
    <row r="192" spans="2:14" ht="12.75"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466"/>
      <c r="N192" s="229"/>
    </row>
    <row r="193" spans="2:14" ht="12.75"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466"/>
      <c r="N193" s="229"/>
    </row>
    <row r="194" spans="2:14" ht="12.75"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466"/>
      <c r="N194" s="229"/>
    </row>
    <row r="195" spans="2:14" ht="12.75"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466"/>
      <c r="N195" s="229"/>
    </row>
    <row r="196" spans="2:14" ht="12.75"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466"/>
      <c r="N196" s="229"/>
    </row>
    <row r="197" spans="2:14" ht="12.75"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466"/>
      <c r="N197" s="229"/>
    </row>
    <row r="198" spans="2:14" ht="12.75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466"/>
      <c r="N198" s="229"/>
    </row>
    <row r="199" spans="2:14" ht="12.75"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466"/>
      <c r="N199" s="229"/>
    </row>
    <row r="200" spans="2:14" ht="12.75"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466"/>
      <c r="N200" s="229"/>
    </row>
    <row r="201" spans="2:14" ht="12.75"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466"/>
      <c r="N201" s="229"/>
    </row>
    <row r="202" spans="2:14" ht="12.75"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466"/>
      <c r="N202" s="229"/>
    </row>
    <row r="203" spans="2:14" ht="12.75"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466"/>
      <c r="N203" s="229"/>
    </row>
    <row r="204" spans="2:14" ht="12.75"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466"/>
      <c r="N204" s="229"/>
    </row>
    <row r="205" spans="2:14" ht="12.75"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466"/>
      <c r="N205" s="229"/>
    </row>
    <row r="206" spans="2:14" ht="12.75"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466"/>
      <c r="N206" s="229"/>
    </row>
    <row r="207" spans="2:14" ht="12.75"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466"/>
      <c r="N207" s="229"/>
    </row>
    <row r="208" spans="2:14" ht="12.75"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466"/>
      <c r="N208" s="229"/>
    </row>
    <row r="209" spans="2:14" ht="12.75"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466"/>
      <c r="N209" s="229"/>
    </row>
    <row r="210" spans="2:14" ht="12.75"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466"/>
      <c r="N210" s="229"/>
    </row>
    <row r="211" spans="2:14" ht="12.75"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466"/>
      <c r="N211" s="229"/>
    </row>
    <row r="212" spans="2:14" ht="12.75"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466"/>
      <c r="N212" s="229"/>
    </row>
    <row r="213" spans="2:14" ht="12.75"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466"/>
      <c r="N213" s="229"/>
    </row>
    <row r="214" spans="2:14" ht="12.75"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466"/>
      <c r="N214" s="229"/>
    </row>
    <row r="215" spans="2:14" ht="12.75"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466"/>
      <c r="N215" s="229"/>
    </row>
    <row r="216" spans="2:14" ht="12.75"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466"/>
      <c r="N216" s="229"/>
    </row>
    <row r="217" spans="2:14" ht="12.75"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466"/>
      <c r="N217" s="229"/>
    </row>
    <row r="218" spans="2:14" ht="12.75"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466"/>
      <c r="N218" s="229"/>
    </row>
    <row r="219" spans="2:14" ht="12.75"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466"/>
      <c r="N219" s="229"/>
    </row>
    <row r="220" spans="2:14" ht="12.75"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N220" s="229"/>
    </row>
    <row r="221" spans="2:14" ht="12.75"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N221" s="229"/>
    </row>
    <row r="222" spans="2:14" ht="12.75"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N222" s="229"/>
    </row>
    <row r="223" spans="2:14" ht="12.75">
      <c r="B223" s="208"/>
      <c r="C223" s="208"/>
      <c r="D223" s="208"/>
      <c r="E223" s="208"/>
      <c r="F223" s="208"/>
      <c r="G223" s="208"/>
      <c r="H223" s="208"/>
      <c r="I223" s="208"/>
      <c r="J223" s="208"/>
      <c r="K223" s="208"/>
      <c r="L223" s="208"/>
      <c r="N223" s="229"/>
    </row>
    <row r="224" spans="2:14" ht="12.75"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8"/>
      <c r="N224" s="229"/>
    </row>
    <row r="225" spans="2:14" ht="12.75"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N225" s="229"/>
    </row>
    <row r="226" spans="2:14" ht="12.75"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N226" s="229"/>
    </row>
    <row r="227" spans="2:14" ht="12.75"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8"/>
      <c r="N227" s="229"/>
    </row>
    <row r="228" spans="2:14" ht="12.75">
      <c r="B228" s="208"/>
      <c r="C228" s="208"/>
      <c r="D228" s="208"/>
      <c r="E228" s="208"/>
      <c r="F228" s="208"/>
      <c r="G228" s="208"/>
      <c r="H228" s="208"/>
      <c r="I228" s="208"/>
      <c r="J228" s="208"/>
      <c r="K228" s="208"/>
      <c r="L228" s="208"/>
      <c r="N228" s="229"/>
    </row>
    <row r="229" spans="2:14" ht="12.75">
      <c r="B229" s="208"/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N229" s="229"/>
    </row>
    <row r="230" spans="2:14" ht="12.75">
      <c r="B230" s="208"/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N230" s="229"/>
    </row>
    <row r="231" spans="2:14" ht="12.75"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N231" s="229"/>
    </row>
    <row r="232" spans="2:14" ht="12.75">
      <c r="B232" s="208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N232" s="229"/>
    </row>
    <row r="233" spans="2:14" ht="12.75">
      <c r="B233" s="208"/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N233" s="229"/>
    </row>
    <row r="234" spans="2:14" ht="12.75">
      <c r="B234" s="208"/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N234" s="229"/>
    </row>
    <row r="235" spans="2:14" ht="12.75"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8"/>
      <c r="N235" s="229"/>
    </row>
    <row r="236" spans="2:14" ht="12.75"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N236" s="229"/>
    </row>
    <row r="237" spans="2:14" ht="12.75"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N237" s="229"/>
    </row>
    <row r="238" spans="2:14" ht="12.75"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N238" s="229"/>
    </row>
    <row r="239" spans="2:14" ht="12.75"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N239" s="229"/>
    </row>
    <row r="240" spans="2:14" ht="12.75"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N240" s="229"/>
    </row>
    <row r="241" spans="2:14" ht="12.75"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N241" s="229"/>
    </row>
    <row r="242" spans="2:14" ht="12.75"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N242" s="229"/>
    </row>
    <row r="243" spans="2:14" ht="12.75"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N243" s="229"/>
    </row>
    <row r="244" spans="2:14" ht="12.75"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N244" s="229"/>
    </row>
    <row r="245" spans="2:14" ht="12.75"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N245" s="229"/>
    </row>
    <row r="246" spans="2:14" ht="12.75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N246" s="229"/>
    </row>
    <row r="247" spans="2:14" ht="12.75"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N247" s="229"/>
    </row>
    <row r="248" spans="2:14" ht="12.75"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N248" s="229"/>
    </row>
    <row r="249" spans="2:14" ht="12.75"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8"/>
      <c r="N249" s="229"/>
    </row>
    <row r="250" spans="2:14" ht="12.75"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N250" s="229"/>
    </row>
    <row r="251" spans="2:14" ht="12.75">
      <c r="B251" s="208"/>
      <c r="C251" s="208"/>
      <c r="D251" s="208"/>
      <c r="E251" s="208"/>
      <c r="F251" s="208"/>
      <c r="G251" s="208"/>
      <c r="H251" s="208"/>
      <c r="I251" s="208"/>
      <c r="J251" s="208"/>
      <c r="K251" s="208"/>
      <c r="L251" s="208"/>
      <c r="N251" s="229"/>
    </row>
    <row r="252" spans="2:14" ht="12.75"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  <c r="N252" s="229"/>
    </row>
    <row r="253" spans="2:14" ht="12.75"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208"/>
      <c r="N253" s="229"/>
    </row>
    <row r="254" spans="2:14" ht="12.75"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N254" s="229"/>
    </row>
    <row r="255" spans="2:14" ht="12.75"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8"/>
      <c r="N255" s="229"/>
    </row>
    <row r="256" spans="2:14" ht="12.75"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N256" s="229"/>
    </row>
    <row r="257" spans="2:14" ht="12.75">
      <c r="B257" s="208"/>
      <c r="C257" s="208"/>
      <c r="D257" s="208"/>
      <c r="E257" s="208"/>
      <c r="F257" s="208"/>
      <c r="G257" s="208"/>
      <c r="H257" s="208"/>
      <c r="I257" s="208"/>
      <c r="J257" s="208"/>
      <c r="K257" s="208"/>
      <c r="L257" s="208"/>
      <c r="N257" s="229"/>
    </row>
    <row r="258" spans="2:14" ht="12.75"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8"/>
      <c r="N258" s="229"/>
    </row>
    <row r="259" spans="2:14" ht="12.75"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N259" s="229"/>
    </row>
    <row r="260" spans="2:14" ht="12.75">
      <c r="B260" s="208"/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  <c r="N260" s="229"/>
    </row>
    <row r="261" spans="2:14" ht="12.75">
      <c r="B261" s="208"/>
      <c r="C261" s="208"/>
      <c r="D261" s="208"/>
      <c r="E261" s="208"/>
      <c r="F261" s="208"/>
      <c r="G261" s="208"/>
      <c r="H261" s="208"/>
      <c r="I261" s="208"/>
      <c r="J261" s="208"/>
      <c r="K261" s="208"/>
      <c r="L261" s="208"/>
      <c r="N261" s="229"/>
    </row>
    <row r="262" spans="2:14" ht="12.75"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08"/>
      <c r="N262" s="229"/>
    </row>
    <row r="263" spans="2:14" ht="12.75">
      <c r="B263" s="208"/>
      <c r="C263" s="208"/>
      <c r="D263" s="208"/>
      <c r="E263" s="208"/>
      <c r="F263" s="208"/>
      <c r="G263" s="208"/>
      <c r="H263" s="208"/>
      <c r="I263" s="208"/>
      <c r="J263" s="208"/>
      <c r="K263" s="208"/>
      <c r="L263" s="208"/>
      <c r="N263" s="229"/>
    </row>
    <row r="264" spans="2:14" ht="12.75"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8"/>
      <c r="N264" s="229"/>
    </row>
    <row r="265" spans="2:14" ht="12.75">
      <c r="B265" s="208"/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N265" s="229"/>
    </row>
    <row r="266" spans="2:14" ht="12.75"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8"/>
      <c r="N266" s="229"/>
    </row>
    <row r="267" spans="2:14" ht="12.75">
      <c r="B267" s="208"/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N267" s="229"/>
    </row>
    <row r="268" spans="2:14" ht="12.75">
      <c r="B268" s="208"/>
      <c r="C268" s="208"/>
      <c r="D268" s="208"/>
      <c r="E268" s="208"/>
      <c r="F268" s="208"/>
      <c r="G268" s="208"/>
      <c r="H268" s="208"/>
      <c r="I268" s="208"/>
      <c r="J268" s="208"/>
      <c r="K268" s="208"/>
      <c r="L268" s="208"/>
      <c r="N268" s="229"/>
    </row>
    <row r="269" spans="2:14" ht="12.75">
      <c r="B269" s="208"/>
      <c r="C269" s="208"/>
      <c r="D269" s="208"/>
      <c r="E269" s="208"/>
      <c r="F269" s="208"/>
      <c r="G269" s="208"/>
      <c r="H269" s="208"/>
      <c r="I269" s="208"/>
      <c r="J269" s="208"/>
      <c r="K269" s="208"/>
      <c r="L269" s="208"/>
      <c r="N269" s="229"/>
    </row>
    <row r="270" spans="2:14" ht="12.75">
      <c r="B270" s="208"/>
      <c r="C270" s="208"/>
      <c r="D270" s="208"/>
      <c r="E270" s="208"/>
      <c r="F270" s="208"/>
      <c r="G270" s="208"/>
      <c r="H270" s="208"/>
      <c r="I270" s="208"/>
      <c r="J270" s="208"/>
      <c r="K270" s="208"/>
      <c r="L270" s="208"/>
      <c r="N270" s="229"/>
    </row>
    <row r="271" spans="2:14" ht="12.75">
      <c r="B271" s="208"/>
      <c r="C271" s="208"/>
      <c r="D271" s="208"/>
      <c r="E271" s="208"/>
      <c r="F271" s="208"/>
      <c r="G271" s="208"/>
      <c r="H271" s="208"/>
      <c r="I271" s="208"/>
      <c r="J271" s="208"/>
      <c r="K271" s="208"/>
      <c r="L271" s="208"/>
      <c r="N271" s="229"/>
    </row>
    <row r="272" spans="2:14" ht="12.75"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N272" s="229"/>
    </row>
    <row r="273" spans="2:14" ht="12.75">
      <c r="B273" s="208"/>
      <c r="C273" s="208"/>
      <c r="D273" s="208"/>
      <c r="E273" s="208"/>
      <c r="F273" s="208"/>
      <c r="G273" s="208"/>
      <c r="H273" s="208"/>
      <c r="I273" s="208"/>
      <c r="J273" s="208"/>
      <c r="K273" s="208"/>
      <c r="L273" s="208"/>
      <c r="N273" s="229"/>
    </row>
    <row r="274" spans="2:14" ht="12.75"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8"/>
      <c r="N274" s="229"/>
    </row>
    <row r="275" spans="2:14" ht="12.75"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N275" s="229"/>
    </row>
    <row r="276" spans="2:14" ht="12.75">
      <c r="B276" s="208"/>
      <c r="C276" s="208"/>
      <c r="D276" s="208"/>
      <c r="E276" s="208"/>
      <c r="F276" s="208"/>
      <c r="G276" s="208"/>
      <c r="H276" s="208"/>
      <c r="I276" s="208"/>
      <c r="J276" s="208"/>
      <c r="K276" s="208"/>
      <c r="L276" s="208"/>
      <c r="N276" s="229"/>
    </row>
    <row r="277" spans="2:14" ht="12.75">
      <c r="B277" s="208"/>
      <c r="C277" s="208"/>
      <c r="D277" s="208"/>
      <c r="E277" s="208"/>
      <c r="F277" s="208"/>
      <c r="G277" s="208"/>
      <c r="H277" s="208"/>
      <c r="I277" s="208"/>
      <c r="J277" s="208"/>
      <c r="K277" s="208"/>
      <c r="L277" s="208"/>
      <c r="N277" s="229"/>
    </row>
    <row r="278" spans="2:14" ht="12.75">
      <c r="B278" s="208"/>
      <c r="C278" s="208"/>
      <c r="D278" s="208"/>
      <c r="E278" s="208"/>
      <c r="F278" s="208"/>
      <c r="G278" s="208"/>
      <c r="H278" s="208"/>
      <c r="I278" s="208"/>
      <c r="J278" s="208"/>
      <c r="K278" s="208"/>
      <c r="L278" s="208"/>
      <c r="N278" s="229"/>
    </row>
    <row r="279" spans="2:14" ht="12.75">
      <c r="B279" s="208"/>
      <c r="C279" s="208"/>
      <c r="D279" s="208"/>
      <c r="E279" s="208"/>
      <c r="F279" s="208"/>
      <c r="G279" s="208"/>
      <c r="H279" s="208"/>
      <c r="I279" s="208"/>
      <c r="J279" s="208"/>
      <c r="K279" s="208"/>
      <c r="L279" s="208"/>
      <c r="N279" s="229"/>
    </row>
    <row r="280" spans="2:14" ht="12.75">
      <c r="B280" s="208"/>
      <c r="C280" s="208"/>
      <c r="D280" s="208"/>
      <c r="E280" s="208"/>
      <c r="F280" s="208"/>
      <c r="G280" s="208"/>
      <c r="H280" s="208"/>
      <c r="I280" s="208"/>
      <c r="J280" s="208"/>
      <c r="K280" s="208"/>
      <c r="L280" s="208"/>
      <c r="N280" s="229"/>
    </row>
    <row r="281" spans="2:14" ht="12.75">
      <c r="B281" s="208"/>
      <c r="C281" s="208"/>
      <c r="D281" s="208"/>
      <c r="E281" s="208"/>
      <c r="F281" s="208"/>
      <c r="G281" s="208"/>
      <c r="H281" s="208"/>
      <c r="I281" s="208"/>
      <c r="J281" s="208"/>
      <c r="K281" s="208"/>
      <c r="L281" s="208"/>
      <c r="N281" s="229"/>
    </row>
    <row r="282" spans="2:14" ht="12.75">
      <c r="B282" s="208"/>
      <c r="C282" s="208"/>
      <c r="D282" s="208"/>
      <c r="E282" s="208"/>
      <c r="F282" s="208"/>
      <c r="G282" s="208"/>
      <c r="H282" s="208"/>
      <c r="I282" s="208"/>
      <c r="J282" s="208"/>
      <c r="K282" s="208"/>
      <c r="L282" s="208"/>
      <c r="N282" s="229"/>
    </row>
    <row r="283" spans="2:14" ht="12.75"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N283" s="229"/>
    </row>
    <row r="284" spans="2:14" ht="12.75">
      <c r="B284" s="208"/>
      <c r="C284" s="208"/>
      <c r="D284" s="208"/>
      <c r="E284" s="208"/>
      <c r="F284" s="208"/>
      <c r="G284" s="208"/>
      <c r="H284" s="208"/>
      <c r="I284" s="208"/>
      <c r="J284" s="208"/>
      <c r="K284" s="208"/>
      <c r="L284" s="208"/>
      <c r="N284" s="229"/>
    </row>
    <row r="285" spans="2:14" ht="12.75">
      <c r="B285" s="208"/>
      <c r="C285" s="208"/>
      <c r="D285" s="208"/>
      <c r="E285" s="208"/>
      <c r="F285" s="208"/>
      <c r="G285" s="208"/>
      <c r="H285" s="208"/>
      <c r="I285" s="208"/>
      <c r="J285" s="208"/>
      <c r="K285" s="208"/>
      <c r="L285" s="208"/>
      <c r="N285" s="229"/>
    </row>
    <row r="286" spans="2:14" ht="12.75"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08"/>
      <c r="N286" s="229"/>
    </row>
    <row r="287" spans="2:14" ht="12.75">
      <c r="B287" s="208"/>
      <c r="C287" s="208"/>
      <c r="D287" s="208"/>
      <c r="E287" s="208"/>
      <c r="F287" s="208"/>
      <c r="G287" s="208"/>
      <c r="H287" s="208"/>
      <c r="I287" s="208"/>
      <c r="J287" s="208"/>
      <c r="K287" s="208"/>
      <c r="L287" s="208"/>
      <c r="N287" s="229"/>
    </row>
    <row r="288" spans="2:14" ht="12.75">
      <c r="B288" s="208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N288" s="229"/>
    </row>
    <row r="289" spans="2:14" ht="12.75">
      <c r="B289" s="208"/>
      <c r="C289" s="208"/>
      <c r="D289" s="208"/>
      <c r="E289" s="208"/>
      <c r="F289" s="208"/>
      <c r="G289" s="208"/>
      <c r="H289" s="208"/>
      <c r="I289" s="208"/>
      <c r="J289" s="208"/>
      <c r="K289" s="208"/>
      <c r="L289" s="208"/>
      <c r="N289" s="229"/>
    </row>
    <row r="290" spans="2:14" ht="12.75">
      <c r="B290" s="208"/>
      <c r="C290" s="208"/>
      <c r="D290" s="208"/>
      <c r="E290" s="208"/>
      <c r="F290" s="208"/>
      <c r="G290" s="208"/>
      <c r="H290" s="208"/>
      <c r="I290" s="208"/>
      <c r="J290" s="208"/>
      <c r="K290" s="208"/>
      <c r="L290" s="208"/>
      <c r="N290" s="229"/>
    </row>
    <row r="291" spans="2:14" ht="12.75">
      <c r="B291" s="208"/>
      <c r="C291" s="208"/>
      <c r="D291" s="208"/>
      <c r="E291" s="208"/>
      <c r="F291" s="208"/>
      <c r="G291" s="208"/>
      <c r="H291" s="208"/>
      <c r="I291" s="208"/>
      <c r="J291" s="208"/>
      <c r="K291" s="208"/>
      <c r="L291" s="208"/>
      <c r="N291" s="229"/>
    </row>
    <row r="292" spans="2:14" ht="12.75">
      <c r="B292" s="208"/>
      <c r="C292" s="208"/>
      <c r="D292" s="208"/>
      <c r="E292" s="208"/>
      <c r="F292" s="208"/>
      <c r="G292" s="208"/>
      <c r="H292" s="208"/>
      <c r="I292" s="208"/>
      <c r="J292" s="208"/>
      <c r="K292" s="208"/>
      <c r="L292" s="208"/>
      <c r="N292" s="229"/>
    </row>
    <row r="293" spans="2:14" ht="12.75">
      <c r="B293" s="208"/>
      <c r="C293" s="208"/>
      <c r="D293" s="208"/>
      <c r="E293" s="208"/>
      <c r="F293" s="208"/>
      <c r="G293" s="208"/>
      <c r="H293" s="208"/>
      <c r="I293" s="208"/>
      <c r="J293" s="208"/>
      <c r="K293" s="208"/>
      <c r="L293" s="208"/>
      <c r="N293" s="229"/>
    </row>
    <row r="294" spans="2:14" ht="12.75"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8"/>
      <c r="N294" s="229"/>
    </row>
    <row r="295" spans="2:14" ht="12.75"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8"/>
      <c r="N295" s="229"/>
    </row>
    <row r="296" spans="2:14" ht="12.75"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8"/>
      <c r="N296" s="229"/>
    </row>
    <row r="297" spans="2:14" ht="12.75"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N297" s="229"/>
    </row>
    <row r="298" spans="2:14" ht="12.75">
      <c r="B298" s="208"/>
      <c r="C298" s="208"/>
      <c r="D298" s="208"/>
      <c r="E298" s="208"/>
      <c r="F298" s="208"/>
      <c r="G298" s="208"/>
      <c r="H298" s="208"/>
      <c r="I298" s="208"/>
      <c r="J298" s="208"/>
      <c r="K298" s="208"/>
      <c r="L298" s="208"/>
      <c r="N298" s="229"/>
    </row>
    <row r="299" spans="2:14" ht="12.75">
      <c r="B299" s="208"/>
      <c r="C299" s="208"/>
      <c r="D299" s="208"/>
      <c r="E299" s="208"/>
      <c r="F299" s="208"/>
      <c r="G299" s="208"/>
      <c r="H299" s="208"/>
      <c r="I299" s="208"/>
      <c r="J299" s="208"/>
      <c r="K299" s="208"/>
      <c r="L299" s="208"/>
      <c r="N299" s="229"/>
    </row>
    <row r="300" spans="2:14" ht="12.75"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208"/>
      <c r="N300" s="229"/>
    </row>
    <row r="301" spans="2:14" ht="12.75"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N301" s="229"/>
    </row>
    <row r="302" spans="2:14" ht="12.75">
      <c r="B302" s="208"/>
      <c r="C302" s="208"/>
      <c r="D302" s="208"/>
      <c r="E302" s="208"/>
      <c r="F302" s="208"/>
      <c r="G302" s="208"/>
      <c r="H302" s="208"/>
      <c r="I302" s="208"/>
      <c r="J302" s="208"/>
      <c r="K302" s="208"/>
      <c r="L302" s="208"/>
      <c r="N302" s="229"/>
    </row>
    <row r="303" spans="2:14" ht="12.75"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8"/>
      <c r="N303" s="229"/>
    </row>
    <row r="304" spans="2:14" ht="12.75"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N304" s="229"/>
    </row>
    <row r="305" spans="2:14" ht="12.75"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N305" s="229"/>
    </row>
    <row r="306" spans="2:14" ht="12.75"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N306" s="229"/>
    </row>
    <row r="307" spans="2:14" ht="12.75"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8"/>
      <c r="N307" s="229"/>
    </row>
    <row r="308" spans="2:14" ht="12.75"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8"/>
      <c r="N308" s="229"/>
    </row>
    <row r="309" spans="2:14" ht="12.75"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N309" s="229"/>
    </row>
    <row r="310" spans="2:14" ht="12.75"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8"/>
      <c r="N310" s="229"/>
    </row>
    <row r="311" spans="2:14" ht="12.75"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N311" s="229"/>
    </row>
    <row r="312" spans="2:14" ht="12.75"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N312" s="229"/>
    </row>
    <row r="313" spans="2:14" ht="12.75"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8"/>
      <c r="N313" s="229"/>
    </row>
    <row r="314" spans="2:14" ht="12.75"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8"/>
      <c r="N314" s="229"/>
    </row>
    <row r="315" spans="2:14" ht="12.75"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8"/>
      <c r="N315" s="229"/>
    </row>
    <row r="316" spans="2:14" ht="12.75"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8"/>
      <c r="N316" s="229"/>
    </row>
    <row r="317" spans="2:14" ht="12.75"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8"/>
      <c r="N317" s="229"/>
    </row>
    <row r="318" spans="2:14" ht="12.75"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8"/>
      <c r="N318" s="229"/>
    </row>
    <row r="319" spans="2:14" ht="12.75"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N319" s="229"/>
    </row>
    <row r="320" spans="2:14" ht="12.75"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8"/>
      <c r="N320" s="229"/>
    </row>
    <row r="321" spans="2:14" ht="12.75">
      <c r="B321" s="208"/>
      <c r="C321" s="208"/>
      <c r="D321" s="208"/>
      <c r="E321" s="208"/>
      <c r="F321" s="208"/>
      <c r="G321" s="208"/>
      <c r="H321" s="208"/>
      <c r="I321" s="208"/>
      <c r="J321" s="208"/>
      <c r="K321" s="208"/>
      <c r="L321" s="208"/>
      <c r="N321" s="229"/>
    </row>
    <row r="322" spans="2:14" ht="12.75">
      <c r="B322" s="208"/>
      <c r="C322" s="208"/>
      <c r="D322" s="208"/>
      <c r="E322" s="208"/>
      <c r="F322" s="208"/>
      <c r="G322" s="208"/>
      <c r="H322" s="208"/>
      <c r="I322" s="208"/>
      <c r="J322" s="208"/>
      <c r="K322" s="208"/>
      <c r="L322" s="208"/>
      <c r="N322" s="229"/>
    </row>
    <row r="323" spans="2:14" ht="12.75">
      <c r="B323" s="208"/>
      <c r="C323" s="208"/>
      <c r="D323" s="208"/>
      <c r="E323" s="208"/>
      <c r="F323" s="208"/>
      <c r="G323" s="208"/>
      <c r="H323" s="208"/>
      <c r="I323" s="208"/>
      <c r="J323" s="208"/>
      <c r="K323" s="208"/>
      <c r="L323" s="208"/>
      <c r="N323" s="229"/>
    </row>
    <row r="324" spans="2:14" ht="12.75">
      <c r="B324" s="208"/>
      <c r="C324" s="208"/>
      <c r="D324" s="208"/>
      <c r="E324" s="208"/>
      <c r="F324" s="208"/>
      <c r="G324" s="208"/>
      <c r="H324" s="208"/>
      <c r="I324" s="208"/>
      <c r="J324" s="208"/>
      <c r="K324" s="208"/>
      <c r="L324" s="208"/>
      <c r="N324" s="229"/>
    </row>
    <row r="325" spans="2:14" ht="12.75">
      <c r="B325" s="208"/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N325" s="229"/>
    </row>
    <row r="326" spans="2:14" ht="12.75">
      <c r="B326" s="208"/>
      <c r="C326" s="208"/>
      <c r="D326" s="208"/>
      <c r="E326" s="208"/>
      <c r="F326" s="208"/>
      <c r="G326" s="208"/>
      <c r="H326" s="208"/>
      <c r="I326" s="208"/>
      <c r="J326" s="208"/>
      <c r="K326" s="208"/>
      <c r="L326" s="208"/>
      <c r="N326" s="229"/>
    </row>
    <row r="327" spans="2:14" ht="12.75">
      <c r="B327" s="208"/>
      <c r="C327" s="208"/>
      <c r="D327" s="208"/>
      <c r="E327" s="208"/>
      <c r="F327" s="208"/>
      <c r="G327" s="208"/>
      <c r="H327" s="208"/>
      <c r="I327" s="208"/>
      <c r="J327" s="208"/>
      <c r="K327" s="208"/>
      <c r="L327" s="208"/>
      <c r="N327" s="229"/>
    </row>
    <row r="328" spans="2:14" ht="12.75">
      <c r="B328" s="208"/>
      <c r="C328" s="208"/>
      <c r="D328" s="208"/>
      <c r="E328" s="208"/>
      <c r="F328" s="208"/>
      <c r="G328" s="208"/>
      <c r="H328" s="208"/>
      <c r="I328" s="208"/>
      <c r="J328" s="208"/>
      <c r="K328" s="208"/>
      <c r="L328" s="208"/>
      <c r="N328" s="229"/>
    </row>
    <row r="329" spans="2:14" ht="12.75">
      <c r="B329" s="208"/>
      <c r="C329" s="208"/>
      <c r="D329" s="208"/>
      <c r="E329" s="208"/>
      <c r="F329" s="208"/>
      <c r="G329" s="208"/>
      <c r="H329" s="208"/>
      <c r="I329" s="208"/>
      <c r="J329" s="208"/>
      <c r="K329" s="208"/>
      <c r="L329" s="208"/>
      <c r="N329" s="229"/>
    </row>
    <row r="330" spans="2:14" ht="12.75"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N330" s="229"/>
    </row>
    <row r="331" spans="2:14" ht="12.75">
      <c r="B331" s="208"/>
      <c r="C331" s="208"/>
      <c r="D331" s="208"/>
      <c r="E331" s="208"/>
      <c r="F331" s="208"/>
      <c r="G331" s="208"/>
      <c r="H331" s="208"/>
      <c r="I331" s="208"/>
      <c r="J331" s="208"/>
      <c r="K331" s="208"/>
      <c r="L331" s="208"/>
      <c r="N331" s="229"/>
    </row>
    <row r="332" spans="2:14" ht="12.75">
      <c r="B332" s="208"/>
      <c r="C332" s="208"/>
      <c r="D332" s="208"/>
      <c r="E332" s="208"/>
      <c r="F332" s="208"/>
      <c r="G332" s="208"/>
      <c r="H332" s="208"/>
      <c r="I332" s="208"/>
      <c r="J332" s="208"/>
      <c r="K332" s="208"/>
      <c r="L332" s="208"/>
      <c r="N332" s="229"/>
    </row>
    <row r="333" spans="2:14" ht="12.75"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N333" s="229"/>
    </row>
    <row r="334" spans="2:14" ht="12.75">
      <c r="B334" s="208"/>
      <c r="C334" s="208"/>
      <c r="D334" s="208"/>
      <c r="E334" s="208"/>
      <c r="F334" s="208"/>
      <c r="G334" s="208"/>
      <c r="H334" s="208"/>
      <c r="I334" s="208"/>
      <c r="J334" s="208"/>
      <c r="K334" s="208"/>
      <c r="L334" s="208"/>
      <c r="N334" s="229"/>
    </row>
    <row r="335" spans="2:14" ht="12.75">
      <c r="B335" s="208"/>
      <c r="C335" s="208"/>
      <c r="D335" s="208"/>
      <c r="E335" s="208"/>
      <c r="F335" s="208"/>
      <c r="G335" s="208"/>
      <c r="H335" s="208"/>
      <c r="I335" s="208"/>
      <c r="J335" s="208"/>
      <c r="K335" s="208"/>
      <c r="L335" s="208"/>
      <c r="N335" s="229"/>
    </row>
    <row r="336" spans="2:14" ht="12.75">
      <c r="B336" s="208"/>
      <c r="C336" s="208"/>
      <c r="D336" s="208"/>
      <c r="E336" s="208"/>
      <c r="F336" s="208"/>
      <c r="G336" s="208"/>
      <c r="H336" s="208"/>
      <c r="I336" s="208"/>
      <c r="J336" s="208"/>
      <c r="K336" s="208"/>
      <c r="L336" s="208"/>
      <c r="N336" s="229"/>
    </row>
    <row r="337" spans="2:14" ht="12.75">
      <c r="B337" s="208"/>
      <c r="C337" s="208"/>
      <c r="D337" s="208"/>
      <c r="E337" s="208"/>
      <c r="F337" s="208"/>
      <c r="G337" s="208"/>
      <c r="H337" s="208"/>
      <c r="I337" s="208"/>
      <c r="J337" s="208"/>
      <c r="K337" s="208"/>
      <c r="L337" s="208"/>
      <c r="N337" s="229"/>
    </row>
    <row r="338" spans="2:14" ht="12.75">
      <c r="B338" s="208"/>
      <c r="C338" s="208"/>
      <c r="D338" s="208"/>
      <c r="E338" s="208"/>
      <c r="F338" s="208"/>
      <c r="G338" s="208"/>
      <c r="H338" s="208"/>
      <c r="I338" s="208"/>
      <c r="J338" s="208"/>
      <c r="K338" s="208"/>
      <c r="L338" s="208"/>
      <c r="N338" s="229"/>
    </row>
    <row r="339" spans="2:14" ht="12.75">
      <c r="B339" s="208"/>
      <c r="C339" s="208"/>
      <c r="D339" s="208"/>
      <c r="E339" s="208"/>
      <c r="F339" s="208"/>
      <c r="G339" s="208"/>
      <c r="H339" s="208"/>
      <c r="I339" s="208"/>
      <c r="J339" s="208"/>
      <c r="K339" s="208"/>
      <c r="L339" s="208"/>
      <c r="N339" s="229"/>
    </row>
    <row r="340" spans="2:14" ht="12.75">
      <c r="B340" s="208"/>
      <c r="C340" s="208"/>
      <c r="D340" s="208"/>
      <c r="E340" s="208"/>
      <c r="F340" s="208"/>
      <c r="G340" s="208"/>
      <c r="H340" s="208"/>
      <c r="I340" s="208"/>
      <c r="J340" s="208"/>
      <c r="K340" s="208"/>
      <c r="L340" s="208"/>
      <c r="N340" s="229"/>
    </row>
    <row r="341" spans="2:14" ht="12.75">
      <c r="B341" s="208"/>
      <c r="C341" s="208"/>
      <c r="D341" s="208"/>
      <c r="E341" s="208"/>
      <c r="F341" s="208"/>
      <c r="G341" s="208"/>
      <c r="H341" s="208"/>
      <c r="I341" s="208"/>
      <c r="J341" s="208"/>
      <c r="K341" s="208"/>
      <c r="L341" s="208"/>
      <c r="N341" s="229"/>
    </row>
    <row r="342" spans="2:14" ht="12.75">
      <c r="B342" s="208"/>
      <c r="C342" s="208"/>
      <c r="D342" s="208"/>
      <c r="E342" s="208"/>
      <c r="F342" s="208"/>
      <c r="G342" s="208"/>
      <c r="H342" s="208"/>
      <c r="I342" s="208"/>
      <c r="J342" s="208"/>
      <c r="K342" s="208"/>
      <c r="L342" s="208"/>
      <c r="N342" s="229"/>
    </row>
    <row r="343" spans="2:14" ht="12.75">
      <c r="B343" s="208"/>
      <c r="C343" s="208"/>
      <c r="D343" s="208"/>
      <c r="E343" s="208"/>
      <c r="F343" s="208"/>
      <c r="G343" s="208"/>
      <c r="H343" s="208"/>
      <c r="I343" s="208"/>
      <c r="J343" s="208"/>
      <c r="K343" s="208"/>
      <c r="L343" s="208"/>
      <c r="N343" s="229"/>
    </row>
    <row r="344" spans="2:14" ht="12.75">
      <c r="B344" s="208"/>
      <c r="C344" s="208"/>
      <c r="D344" s="208"/>
      <c r="E344" s="208"/>
      <c r="F344" s="208"/>
      <c r="G344" s="208"/>
      <c r="H344" s="208"/>
      <c r="I344" s="208"/>
      <c r="J344" s="208"/>
      <c r="K344" s="208"/>
      <c r="L344" s="208"/>
      <c r="N344" s="229"/>
    </row>
    <row r="345" spans="2:14" ht="12.75">
      <c r="B345" s="208"/>
      <c r="C345" s="208"/>
      <c r="D345" s="208"/>
      <c r="E345" s="208"/>
      <c r="F345" s="208"/>
      <c r="G345" s="208"/>
      <c r="H345" s="208"/>
      <c r="I345" s="208"/>
      <c r="J345" s="208"/>
      <c r="K345" s="208"/>
      <c r="L345" s="208"/>
      <c r="N345" s="229"/>
    </row>
    <row r="346" spans="2:14" ht="12.75">
      <c r="B346" s="208"/>
      <c r="C346" s="208"/>
      <c r="D346" s="208"/>
      <c r="E346" s="208"/>
      <c r="F346" s="208"/>
      <c r="G346" s="208"/>
      <c r="H346" s="208"/>
      <c r="I346" s="208"/>
      <c r="J346" s="208"/>
      <c r="K346" s="208"/>
      <c r="L346" s="208"/>
      <c r="N346" s="229"/>
    </row>
    <row r="347" spans="2:14" ht="12.75">
      <c r="B347" s="208"/>
      <c r="C347" s="208"/>
      <c r="D347" s="208"/>
      <c r="E347" s="208"/>
      <c r="F347" s="208"/>
      <c r="G347" s="208"/>
      <c r="H347" s="208"/>
      <c r="I347" s="208"/>
      <c r="J347" s="208"/>
      <c r="K347" s="208"/>
      <c r="L347" s="208"/>
      <c r="N347" s="229"/>
    </row>
    <row r="348" spans="2:14" ht="12.75">
      <c r="B348" s="208"/>
      <c r="C348" s="208"/>
      <c r="D348" s="208"/>
      <c r="E348" s="208"/>
      <c r="F348" s="208"/>
      <c r="G348" s="208"/>
      <c r="H348" s="208"/>
      <c r="I348" s="208"/>
      <c r="J348" s="208"/>
      <c r="K348" s="208"/>
      <c r="L348" s="208"/>
      <c r="N348" s="229"/>
    </row>
    <row r="349" spans="2:14" ht="12.75">
      <c r="B349" s="208"/>
      <c r="C349" s="208"/>
      <c r="D349" s="208"/>
      <c r="E349" s="208"/>
      <c r="F349" s="208"/>
      <c r="G349" s="208"/>
      <c r="H349" s="208"/>
      <c r="I349" s="208"/>
      <c r="J349" s="208"/>
      <c r="K349" s="208"/>
      <c r="L349" s="208"/>
      <c r="N349" s="229"/>
    </row>
    <row r="350" spans="2:14" ht="12.75">
      <c r="B350" s="208"/>
      <c r="C350" s="208"/>
      <c r="D350" s="208"/>
      <c r="E350" s="208"/>
      <c r="F350" s="208"/>
      <c r="G350" s="208"/>
      <c r="H350" s="208"/>
      <c r="I350" s="208"/>
      <c r="J350" s="208"/>
      <c r="K350" s="208"/>
      <c r="L350" s="208"/>
      <c r="N350" s="229"/>
    </row>
    <row r="351" spans="2:14" ht="12.75"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8"/>
      <c r="N351" s="229"/>
    </row>
    <row r="352" spans="2:14" ht="12.75">
      <c r="B352" s="208"/>
      <c r="C352" s="208"/>
      <c r="D352" s="208"/>
      <c r="E352" s="208"/>
      <c r="F352" s="208"/>
      <c r="G352" s="208"/>
      <c r="H352" s="208"/>
      <c r="I352" s="208"/>
      <c r="J352" s="208"/>
      <c r="K352" s="208"/>
      <c r="L352" s="208"/>
      <c r="N352" s="229"/>
    </row>
    <row r="353" spans="2:14" ht="12.75">
      <c r="B353" s="208"/>
      <c r="C353" s="208"/>
      <c r="D353" s="208"/>
      <c r="E353" s="208"/>
      <c r="F353" s="208"/>
      <c r="G353" s="208"/>
      <c r="H353" s="208"/>
      <c r="I353" s="208"/>
      <c r="J353" s="208"/>
      <c r="K353" s="208"/>
      <c r="L353" s="208"/>
      <c r="N353" s="229"/>
    </row>
    <row r="354" spans="2:14" ht="12.75">
      <c r="B354" s="208"/>
      <c r="C354" s="208"/>
      <c r="D354" s="208"/>
      <c r="E354" s="208"/>
      <c r="F354" s="208"/>
      <c r="G354" s="208"/>
      <c r="H354" s="208"/>
      <c r="I354" s="208"/>
      <c r="J354" s="208"/>
      <c r="K354" s="208"/>
      <c r="L354" s="208"/>
      <c r="N354" s="229"/>
    </row>
    <row r="355" spans="2:14" ht="12.75">
      <c r="B355" s="208"/>
      <c r="C355" s="208"/>
      <c r="D355" s="208"/>
      <c r="E355" s="208"/>
      <c r="F355" s="208"/>
      <c r="G355" s="208"/>
      <c r="H355" s="208"/>
      <c r="I355" s="208"/>
      <c r="J355" s="208"/>
      <c r="K355" s="208"/>
      <c r="L355" s="208"/>
      <c r="N355" s="229"/>
    </row>
    <row r="356" spans="2:14" ht="12.75">
      <c r="B356" s="208"/>
      <c r="C356" s="208"/>
      <c r="D356" s="208"/>
      <c r="E356" s="208"/>
      <c r="F356" s="208"/>
      <c r="G356" s="208"/>
      <c r="H356" s="208"/>
      <c r="I356" s="208"/>
      <c r="J356" s="208"/>
      <c r="K356" s="208"/>
      <c r="L356" s="208"/>
      <c r="N356" s="229"/>
    </row>
    <row r="357" spans="2:14" ht="12.75">
      <c r="B357" s="208"/>
      <c r="C357" s="208"/>
      <c r="D357" s="208"/>
      <c r="E357" s="208"/>
      <c r="F357" s="208"/>
      <c r="G357" s="208"/>
      <c r="H357" s="208"/>
      <c r="I357" s="208"/>
      <c r="J357" s="208"/>
      <c r="K357" s="208"/>
      <c r="L357" s="208"/>
      <c r="N357" s="229"/>
    </row>
    <row r="358" spans="2:14" ht="12.75">
      <c r="B358" s="208"/>
      <c r="C358" s="208"/>
      <c r="D358" s="208"/>
      <c r="E358" s="208"/>
      <c r="F358" s="208"/>
      <c r="G358" s="208"/>
      <c r="H358" s="208"/>
      <c r="I358" s="208"/>
      <c r="J358" s="208"/>
      <c r="K358" s="208"/>
      <c r="L358" s="208"/>
      <c r="N358" s="229"/>
    </row>
    <row r="359" spans="2:14" ht="12.75">
      <c r="B359" s="208"/>
      <c r="C359" s="208"/>
      <c r="D359" s="208"/>
      <c r="E359" s="208"/>
      <c r="F359" s="208"/>
      <c r="G359" s="208"/>
      <c r="H359" s="208"/>
      <c r="I359" s="208"/>
      <c r="J359" s="208"/>
      <c r="K359" s="208"/>
      <c r="L359" s="208"/>
      <c r="N359" s="229"/>
    </row>
    <row r="360" spans="2:14" ht="12.75">
      <c r="B360" s="208"/>
      <c r="C360" s="208"/>
      <c r="D360" s="208"/>
      <c r="E360" s="208"/>
      <c r="F360" s="208"/>
      <c r="G360" s="208"/>
      <c r="H360" s="208"/>
      <c r="I360" s="208"/>
      <c r="J360" s="208"/>
      <c r="K360" s="208"/>
      <c r="L360" s="208"/>
      <c r="N360" s="229"/>
    </row>
    <row r="361" spans="2:14" ht="12.75">
      <c r="B361" s="208"/>
      <c r="C361" s="208"/>
      <c r="D361" s="208"/>
      <c r="E361" s="208"/>
      <c r="F361" s="208"/>
      <c r="G361" s="208"/>
      <c r="H361" s="208"/>
      <c r="I361" s="208"/>
      <c r="J361" s="208"/>
      <c r="K361" s="208"/>
      <c r="L361" s="208"/>
      <c r="N361" s="229"/>
    </row>
    <row r="362" spans="2:14" ht="12.75">
      <c r="B362" s="208"/>
      <c r="C362" s="208"/>
      <c r="D362" s="208"/>
      <c r="E362" s="208"/>
      <c r="F362" s="208"/>
      <c r="G362" s="208"/>
      <c r="H362" s="208"/>
      <c r="I362" s="208"/>
      <c r="J362" s="208"/>
      <c r="K362" s="208"/>
      <c r="L362" s="208"/>
      <c r="N362" s="229"/>
    </row>
    <row r="363" spans="2:14" ht="12.75">
      <c r="B363" s="208"/>
      <c r="C363" s="208"/>
      <c r="D363" s="208"/>
      <c r="E363" s="208"/>
      <c r="F363" s="208"/>
      <c r="G363" s="208"/>
      <c r="H363" s="208"/>
      <c r="I363" s="208"/>
      <c r="J363" s="208"/>
      <c r="K363" s="208"/>
      <c r="L363" s="208"/>
      <c r="N363" s="229"/>
    </row>
    <row r="364" spans="2:14" ht="12.75">
      <c r="B364" s="208"/>
      <c r="C364" s="208"/>
      <c r="D364" s="208"/>
      <c r="E364" s="208"/>
      <c r="F364" s="208"/>
      <c r="G364" s="208"/>
      <c r="H364" s="208"/>
      <c r="I364" s="208"/>
      <c r="J364" s="208"/>
      <c r="K364" s="208"/>
      <c r="L364" s="208"/>
      <c r="N364" s="229"/>
    </row>
    <row r="365" spans="2:14" ht="12.75">
      <c r="B365" s="208"/>
      <c r="C365" s="208"/>
      <c r="D365" s="208"/>
      <c r="E365" s="208"/>
      <c r="F365" s="208"/>
      <c r="G365" s="208"/>
      <c r="H365" s="208"/>
      <c r="I365" s="208"/>
      <c r="J365" s="208"/>
      <c r="K365" s="208"/>
      <c r="L365" s="208"/>
      <c r="N365" s="229"/>
    </row>
    <row r="366" spans="2:14" ht="12.75">
      <c r="B366" s="208"/>
      <c r="C366" s="208"/>
      <c r="D366" s="208"/>
      <c r="E366" s="208"/>
      <c r="F366" s="208"/>
      <c r="G366" s="208"/>
      <c r="H366" s="208"/>
      <c r="I366" s="208"/>
      <c r="J366" s="208"/>
      <c r="K366" s="208"/>
      <c r="L366" s="208"/>
      <c r="N366" s="229"/>
    </row>
    <row r="367" spans="2:14" ht="12.75">
      <c r="B367" s="208"/>
      <c r="C367" s="208"/>
      <c r="D367" s="208"/>
      <c r="E367" s="208"/>
      <c r="F367" s="208"/>
      <c r="G367" s="208"/>
      <c r="H367" s="208"/>
      <c r="I367" s="208"/>
      <c r="J367" s="208"/>
      <c r="K367" s="208"/>
      <c r="L367" s="208"/>
      <c r="N367" s="229"/>
    </row>
    <row r="368" spans="2:14" ht="12.75">
      <c r="B368" s="208"/>
      <c r="C368" s="208"/>
      <c r="D368" s="208"/>
      <c r="E368" s="208"/>
      <c r="F368" s="208"/>
      <c r="G368" s="208"/>
      <c r="H368" s="208"/>
      <c r="I368" s="208"/>
      <c r="J368" s="208"/>
      <c r="K368" s="208"/>
      <c r="L368" s="208"/>
      <c r="N368" s="229"/>
    </row>
    <row r="369" spans="2:14" ht="12.75">
      <c r="B369" s="208"/>
      <c r="C369" s="208"/>
      <c r="D369" s="208"/>
      <c r="E369" s="208"/>
      <c r="F369" s="208"/>
      <c r="G369" s="208"/>
      <c r="H369" s="208"/>
      <c r="I369" s="208"/>
      <c r="J369" s="208"/>
      <c r="K369" s="208"/>
      <c r="L369" s="208"/>
      <c r="N369" s="229"/>
    </row>
    <row r="370" spans="2:14" ht="12.75">
      <c r="B370" s="208"/>
      <c r="C370" s="208"/>
      <c r="D370" s="208"/>
      <c r="E370" s="208"/>
      <c r="F370" s="208"/>
      <c r="G370" s="208"/>
      <c r="H370" s="208"/>
      <c r="I370" s="208"/>
      <c r="J370" s="208"/>
      <c r="K370" s="208"/>
      <c r="L370" s="208"/>
      <c r="N370" s="229"/>
    </row>
    <row r="371" spans="2:14" ht="12.75">
      <c r="B371" s="208"/>
      <c r="C371" s="208"/>
      <c r="D371" s="208"/>
      <c r="E371" s="208"/>
      <c r="F371" s="208"/>
      <c r="G371" s="208"/>
      <c r="H371" s="208"/>
      <c r="I371" s="208"/>
      <c r="J371" s="208"/>
      <c r="K371" s="208"/>
      <c r="L371" s="208"/>
      <c r="N371" s="229"/>
    </row>
    <row r="372" spans="2:14" ht="12.75">
      <c r="B372" s="208"/>
      <c r="C372" s="208"/>
      <c r="D372" s="208"/>
      <c r="E372" s="208"/>
      <c r="F372" s="208"/>
      <c r="G372" s="208"/>
      <c r="H372" s="208"/>
      <c r="I372" s="208"/>
      <c r="J372" s="208"/>
      <c r="K372" s="208"/>
      <c r="L372" s="208"/>
      <c r="N372" s="229"/>
    </row>
    <row r="373" spans="2:14" ht="12.75">
      <c r="B373" s="208"/>
      <c r="C373" s="208"/>
      <c r="D373" s="208"/>
      <c r="E373" s="208"/>
      <c r="F373" s="208"/>
      <c r="G373" s="208"/>
      <c r="H373" s="208"/>
      <c r="I373" s="208"/>
      <c r="J373" s="208"/>
      <c r="K373" s="208"/>
      <c r="L373" s="208"/>
      <c r="N373" s="229"/>
    </row>
    <row r="374" spans="2:14" ht="12.75">
      <c r="B374" s="208"/>
      <c r="C374" s="208"/>
      <c r="D374" s="208"/>
      <c r="E374" s="208"/>
      <c r="F374" s="208"/>
      <c r="G374" s="208"/>
      <c r="H374" s="208"/>
      <c r="I374" s="208"/>
      <c r="J374" s="208"/>
      <c r="K374" s="208"/>
      <c r="L374" s="208"/>
      <c r="N374" s="229"/>
    </row>
    <row r="375" spans="2:14" ht="12.75"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8"/>
      <c r="N375" s="229"/>
    </row>
    <row r="376" spans="2:14" ht="12.75">
      <c r="B376" s="208"/>
      <c r="C376" s="208"/>
      <c r="D376" s="208"/>
      <c r="E376" s="208"/>
      <c r="F376" s="208"/>
      <c r="G376" s="208"/>
      <c r="H376" s="208"/>
      <c r="I376" s="208"/>
      <c r="J376" s="208"/>
      <c r="K376" s="208"/>
      <c r="L376" s="208"/>
      <c r="N376" s="229"/>
    </row>
    <row r="377" spans="2:14" ht="12.75">
      <c r="B377" s="208"/>
      <c r="C377" s="208"/>
      <c r="D377" s="208"/>
      <c r="E377" s="208"/>
      <c r="F377" s="208"/>
      <c r="G377" s="208"/>
      <c r="H377" s="208"/>
      <c r="I377" s="208"/>
      <c r="J377" s="208"/>
      <c r="K377" s="208"/>
      <c r="L377" s="208"/>
      <c r="N377" s="229"/>
    </row>
    <row r="378" spans="2:14" ht="12.75">
      <c r="B378" s="208"/>
      <c r="C378" s="208"/>
      <c r="D378" s="208"/>
      <c r="E378" s="208"/>
      <c r="F378" s="208"/>
      <c r="G378" s="208"/>
      <c r="H378" s="208"/>
      <c r="I378" s="208"/>
      <c r="J378" s="208"/>
      <c r="K378" s="208"/>
      <c r="L378" s="208"/>
      <c r="N378" s="229"/>
    </row>
    <row r="379" spans="2:14" ht="12.75">
      <c r="B379" s="208"/>
      <c r="C379" s="208"/>
      <c r="D379" s="208"/>
      <c r="E379" s="208"/>
      <c r="F379" s="208"/>
      <c r="G379" s="208"/>
      <c r="H379" s="208"/>
      <c r="I379" s="208"/>
      <c r="J379" s="208"/>
      <c r="K379" s="208"/>
      <c r="L379" s="208"/>
      <c r="N379" s="229"/>
    </row>
    <row r="380" spans="2:14" ht="12.75">
      <c r="B380" s="208"/>
      <c r="C380" s="208"/>
      <c r="D380" s="208"/>
      <c r="E380" s="208"/>
      <c r="F380" s="208"/>
      <c r="G380" s="208"/>
      <c r="H380" s="208"/>
      <c r="I380" s="208"/>
      <c r="J380" s="208"/>
      <c r="K380" s="208"/>
      <c r="L380" s="208"/>
      <c r="N380" s="229"/>
    </row>
    <row r="381" spans="2:14" ht="12.75">
      <c r="B381" s="208"/>
      <c r="C381" s="208"/>
      <c r="D381" s="208"/>
      <c r="E381" s="208"/>
      <c r="F381" s="208"/>
      <c r="G381" s="208"/>
      <c r="H381" s="208"/>
      <c r="I381" s="208"/>
      <c r="J381" s="208"/>
      <c r="K381" s="208"/>
      <c r="L381" s="208"/>
      <c r="N381" s="229"/>
    </row>
    <row r="382" spans="2:14" ht="12.75">
      <c r="B382" s="208"/>
      <c r="C382" s="208"/>
      <c r="D382" s="208"/>
      <c r="E382" s="208"/>
      <c r="F382" s="208"/>
      <c r="G382" s="208"/>
      <c r="H382" s="208"/>
      <c r="I382" s="208"/>
      <c r="J382" s="208"/>
      <c r="K382" s="208"/>
      <c r="L382" s="208"/>
      <c r="N382" s="229"/>
    </row>
    <row r="383" spans="2:14" ht="12.75">
      <c r="B383" s="208"/>
      <c r="C383" s="208"/>
      <c r="D383" s="208"/>
      <c r="E383" s="208"/>
      <c r="F383" s="208"/>
      <c r="G383" s="208"/>
      <c r="H383" s="208"/>
      <c r="I383" s="208"/>
      <c r="J383" s="208"/>
      <c r="K383" s="208"/>
      <c r="L383" s="208"/>
      <c r="N383" s="229"/>
    </row>
    <row r="384" spans="2:14" ht="12.75">
      <c r="B384" s="208"/>
      <c r="C384" s="208"/>
      <c r="D384" s="208"/>
      <c r="E384" s="208"/>
      <c r="F384" s="208"/>
      <c r="G384" s="208"/>
      <c r="H384" s="208"/>
      <c r="I384" s="208"/>
      <c r="J384" s="208"/>
      <c r="K384" s="208"/>
      <c r="L384" s="208"/>
      <c r="N384" s="229"/>
    </row>
    <row r="385" spans="2:14" ht="12.75">
      <c r="B385" s="208"/>
      <c r="C385" s="208"/>
      <c r="D385" s="208"/>
      <c r="E385" s="208"/>
      <c r="F385" s="208"/>
      <c r="G385" s="208"/>
      <c r="H385" s="208"/>
      <c r="I385" s="208"/>
      <c r="J385" s="208"/>
      <c r="K385" s="208"/>
      <c r="L385" s="208"/>
      <c r="N385" s="229"/>
    </row>
    <row r="386" spans="2:14" ht="12.75">
      <c r="B386" s="208"/>
      <c r="C386" s="208"/>
      <c r="D386" s="208"/>
      <c r="E386" s="208"/>
      <c r="F386" s="208"/>
      <c r="G386" s="208"/>
      <c r="H386" s="208"/>
      <c r="I386" s="208"/>
      <c r="J386" s="208"/>
      <c r="K386" s="208"/>
      <c r="L386" s="208"/>
      <c r="N386" s="229"/>
    </row>
    <row r="387" spans="2:14" ht="12.75">
      <c r="B387" s="208"/>
      <c r="C387" s="208"/>
      <c r="D387" s="208"/>
      <c r="E387" s="208"/>
      <c r="F387" s="208"/>
      <c r="G387" s="208"/>
      <c r="H387" s="208"/>
      <c r="I387" s="208"/>
      <c r="J387" s="208"/>
      <c r="K387" s="208"/>
      <c r="L387" s="208"/>
      <c r="N387" s="229"/>
    </row>
    <row r="388" spans="2:14" ht="12.75">
      <c r="B388" s="208"/>
      <c r="C388" s="208"/>
      <c r="D388" s="208"/>
      <c r="E388" s="208"/>
      <c r="F388" s="208"/>
      <c r="G388" s="208"/>
      <c r="H388" s="208"/>
      <c r="I388" s="208"/>
      <c r="J388" s="208"/>
      <c r="K388" s="208"/>
      <c r="L388" s="208"/>
      <c r="N388" s="229"/>
    </row>
    <row r="389" spans="2:14" ht="12.75">
      <c r="B389" s="208"/>
      <c r="C389" s="208"/>
      <c r="D389" s="208"/>
      <c r="E389" s="208"/>
      <c r="F389" s="208"/>
      <c r="G389" s="208"/>
      <c r="H389" s="208"/>
      <c r="I389" s="208"/>
      <c r="J389" s="208"/>
      <c r="K389" s="208"/>
      <c r="L389" s="208"/>
      <c r="N389" s="229"/>
    </row>
    <row r="390" spans="2:14" ht="12.75">
      <c r="B390" s="208"/>
      <c r="C390" s="208"/>
      <c r="D390" s="208"/>
      <c r="E390" s="208"/>
      <c r="F390" s="208"/>
      <c r="G390" s="208"/>
      <c r="H390" s="208"/>
      <c r="I390" s="208"/>
      <c r="J390" s="208"/>
      <c r="K390" s="208"/>
      <c r="L390" s="208"/>
      <c r="N390" s="229"/>
    </row>
    <row r="391" spans="2:14" ht="12.75">
      <c r="B391" s="208"/>
      <c r="C391" s="208"/>
      <c r="D391" s="208"/>
      <c r="E391" s="208"/>
      <c r="F391" s="208"/>
      <c r="G391" s="208"/>
      <c r="H391" s="208"/>
      <c r="I391" s="208"/>
      <c r="J391" s="208"/>
      <c r="K391" s="208"/>
      <c r="L391" s="208"/>
      <c r="N391" s="229"/>
    </row>
    <row r="392" spans="2:14" ht="12.75">
      <c r="B392" s="208"/>
      <c r="C392" s="208"/>
      <c r="D392" s="208"/>
      <c r="E392" s="208"/>
      <c r="F392" s="208"/>
      <c r="G392" s="208"/>
      <c r="H392" s="208"/>
      <c r="I392" s="208"/>
      <c r="J392" s="208"/>
      <c r="K392" s="208"/>
      <c r="L392" s="208"/>
      <c r="N392" s="229"/>
    </row>
    <row r="393" spans="2:14" ht="12.75">
      <c r="B393" s="208"/>
      <c r="C393" s="208"/>
      <c r="D393" s="208"/>
      <c r="E393" s="208"/>
      <c r="F393" s="208"/>
      <c r="G393" s="208"/>
      <c r="H393" s="208"/>
      <c r="I393" s="208"/>
      <c r="J393" s="208"/>
      <c r="K393" s="208"/>
      <c r="L393" s="208"/>
      <c r="N393" s="229"/>
    </row>
    <row r="394" spans="2:14" ht="12.75">
      <c r="B394" s="208"/>
      <c r="C394" s="208"/>
      <c r="D394" s="208"/>
      <c r="E394" s="208"/>
      <c r="F394" s="208"/>
      <c r="G394" s="208"/>
      <c r="H394" s="208"/>
      <c r="I394" s="208"/>
      <c r="J394" s="208"/>
      <c r="K394" s="208"/>
      <c r="L394" s="208"/>
      <c r="N394" s="229"/>
    </row>
    <row r="395" spans="2:14" ht="12.75">
      <c r="B395" s="208"/>
      <c r="C395" s="208"/>
      <c r="D395" s="208"/>
      <c r="E395" s="208"/>
      <c r="F395" s="208"/>
      <c r="G395" s="208"/>
      <c r="H395" s="208"/>
      <c r="I395" s="208"/>
      <c r="J395" s="208"/>
      <c r="K395" s="208"/>
      <c r="L395" s="208"/>
      <c r="N395" s="229"/>
    </row>
    <row r="396" spans="2:14" ht="12.75">
      <c r="B396" s="208"/>
      <c r="C396" s="208"/>
      <c r="D396" s="208"/>
      <c r="E396" s="208"/>
      <c r="F396" s="208"/>
      <c r="G396" s="208"/>
      <c r="H396" s="208"/>
      <c r="I396" s="208"/>
      <c r="J396" s="208"/>
      <c r="K396" s="208"/>
      <c r="L396" s="208"/>
      <c r="N396" s="229"/>
    </row>
    <row r="397" spans="2:14" ht="12.75">
      <c r="B397" s="208"/>
      <c r="C397" s="208"/>
      <c r="D397" s="208"/>
      <c r="E397" s="208"/>
      <c r="F397" s="208"/>
      <c r="G397" s="208"/>
      <c r="H397" s="208"/>
      <c r="I397" s="208"/>
      <c r="J397" s="208"/>
      <c r="K397" s="208"/>
      <c r="L397" s="208"/>
      <c r="N397" s="229"/>
    </row>
    <row r="398" spans="2:14" ht="12.75">
      <c r="B398" s="208"/>
      <c r="C398" s="208"/>
      <c r="D398" s="208"/>
      <c r="E398" s="208"/>
      <c r="F398" s="208"/>
      <c r="G398" s="208"/>
      <c r="H398" s="208"/>
      <c r="I398" s="208"/>
      <c r="J398" s="208"/>
      <c r="K398" s="208"/>
      <c r="L398" s="208"/>
      <c r="N398" s="229"/>
    </row>
    <row r="399" spans="2:14" ht="12.75">
      <c r="B399" s="208"/>
      <c r="C399" s="208"/>
      <c r="D399" s="208"/>
      <c r="E399" s="208"/>
      <c r="F399" s="208"/>
      <c r="G399" s="208"/>
      <c r="H399" s="208"/>
      <c r="I399" s="208"/>
      <c r="J399" s="208"/>
      <c r="K399" s="208"/>
      <c r="L399" s="208"/>
      <c r="N399" s="229"/>
    </row>
    <row r="400" spans="2:14" ht="12.75">
      <c r="B400" s="208"/>
      <c r="C400" s="208"/>
      <c r="D400" s="208"/>
      <c r="E400" s="208"/>
      <c r="F400" s="208"/>
      <c r="G400" s="208"/>
      <c r="H400" s="208"/>
      <c r="I400" s="208"/>
      <c r="J400" s="208"/>
      <c r="K400" s="208"/>
      <c r="L400" s="208"/>
      <c r="N400" s="229"/>
    </row>
    <row r="401" spans="2:14" ht="12.75">
      <c r="B401" s="208"/>
      <c r="C401" s="208"/>
      <c r="D401" s="208"/>
      <c r="E401" s="208"/>
      <c r="F401" s="208"/>
      <c r="G401" s="208"/>
      <c r="H401" s="208"/>
      <c r="I401" s="208"/>
      <c r="J401" s="208"/>
      <c r="K401" s="208"/>
      <c r="L401" s="208"/>
      <c r="N401" s="229"/>
    </row>
    <row r="402" spans="2:14" ht="12.75">
      <c r="B402" s="208"/>
      <c r="C402" s="208"/>
      <c r="D402" s="208"/>
      <c r="E402" s="208"/>
      <c r="F402" s="208"/>
      <c r="G402" s="208"/>
      <c r="H402" s="208"/>
      <c r="I402" s="208"/>
      <c r="J402" s="208"/>
      <c r="K402" s="208"/>
      <c r="L402" s="208"/>
      <c r="N402" s="229"/>
    </row>
    <row r="403" spans="2:14" ht="12.75">
      <c r="B403" s="208"/>
      <c r="C403" s="208"/>
      <c r="D403" s="208"/>
      <c r="E403" s="208"/>
      <c r="F403" s="208"/>
      <c r="G403" s="208"/>
      <c r="H403" s="208"/>
      <c r="I403" s="208"/>
      <c r="J403" s="208"/>
      <c r="K403" s="208"/>
      <c r="L403" s="208"/>
      <c r="N403" s="229"/>
    </row>
    <row r="404" spans="2:14" ht="12.75">
      <c r="B404" s="208"/>
      <c r="C404" s="208"/>
      <c r="D404" s="208"/>
      <c r="E404" s="208"/>
      <c r="F404" s="208"/>
      <c r="G404" s="208"/>
      <c r="H404" s="208"/>
      <c r="I404" s="208"/>
      <c r="J404" s="208"/>
      <c r="K404" s="208"/>
      <c r="L404" s="208"/>
      <c r="N404" s="229"/>
    </row>
    <row r="405" spans="2:14" ht="12.75">
      <c r="B405" s="208"/>
      <c r="C405" s="208"/>
      <c r="D405" s="208"/>
      <c r="E405" s="208"/>
      <c r="F405" s="208"/>
      <c r="G405" s="208"/>
      <c r="H405" s="208"/>
      <c r="I405" s="208"/>
      <c r="J405" s="208"/>
      <c r="K405" s="208"/>
      <c r="L405" s="208"/>
      <c r="N405" s="229"/>
    </row>
    <row r="406" spans="2:14" ht="12.75">
      <c r="B406" s="208"/>
      <c r="C406" s="208"/>
      <c r="D406" s="208"/>
      <c r="E406" s="208"/>
      <c r="F406" s="208"/>
      <c r="G406" s="208"/>
      <c r="H406" s="208"/>
      <c r="I406" s="208"/>
      <c r="J406" s="208"/>
      <c r="K406" s="208"/>
      <c r="L406" s="208"/>
      <c r="N406" s="229"/>
    </row>
    <row r="407" spans="2:14" ht="12.75">
      <c r="B407" s="208"/>
      <c r="C407" s="208"/>
      <c r="D407" s="208"/>
      <c r="E407" s="208"/>
      <c r="F407" s="208"/>
      <c r="G407" s="208"/>
      <c r="H407" s="208"/>
      <c r="I407" s="208"/>
      <c r="J407" s="208"/>
      <c r="K407" s="208"/>
      <c r="L407" s="208"/>
      <c r="N407" s="229"/>
    </row>
    <row r="408" spans="2:14" ht="12.75">
      <c r="B408" s="208"/>
      <c r="C408" s="208"/>
      <c r="D408" s="208"/>
      <c r="E408" s="208"/>
      <c r="F408" s="208"/>
      <c r="G408" s="208"/>
      <c r="H408" s="208"/>
      <c r="I408" s="208"/>
      <c r="J408" s="208"/>
      <c r="K408" s="208"/>
      <c r="L408" s="208"/>
      <c r="N408" s="229"/>
    </row>
    <row r="409" spans="2:14" ht="12.75">
      <c r="B409" s="208"/>
      <c r="C409" s="208"/>
      <c r="D409" s="208"/>
      <c r="E409" s="208"/>
      <c r="F409" s="208"/>
      <c r="G409" s="208"/>
      <c r="H409" s="208"/>
      <c r="I409" s="208"/>
      <c r="J409" s="208"/>
      <c r="K409" s="208"/>
      <c r="L409" s="208"/>
      <c r="N409" s="229"/>
    </row>
    <row r="410" spans="2:14" ht="12.75">
      <c r="B410" s="208"/>
      <c r="C410" s="208"/>
      <c r="D410" s="208"/>
      <c r="E410" s="208"/>
      <c r="F410" s="208"/>
      <c r="G410" s="208"/>
      <c r="H410" s="208"/>
      <c r="I410" s="208"/>
      <c r="J410" s="208"/>
      <c r="K410" s="208"/>
      <c r="L410" s="208"/>
      <c r="N410" s="229"/>
    </row>
    <row r="411" spans="2:14" ht="12.75">
      <c r="B411" s="208"/>
      <c r="C411" s="208"/>
      <c r="D411" s="208"/>
      <c r="E411" s="208"/>
      <c r="F411" s="208"/>
      <c r="G411" s="208"/>
      <c r="H411" s="208"/>
      <c r="I411" s="208"/>
      <c r="J411" s="208"/>
      <c r="K411" s="208"/>
      <c r="L411" s="208"/>
      <c r="N411" s="229"/>
    </row>
    <row r="412" spans="2:14" ht="12.75">
      <c r="B412" s="208"/>
      <c r="C412" s="208"/>
      <c r="D412" s="208"/>
      <c r="E412" s="208"/>
      <c r="F412" s="208"/>
      <c r="G412" s="208"/>
      <c r="H412" s="208"/>
      <c r="I412" s="208"/>
      <c r="J412" s="208"/>
      <c r="K412" s="208"/>
      <c r="L412" s="208"/>
      <c r="N412" s="229"/>
    </row>
    <row r="413" spans="2:14" ht="12.75">
      <c r="B413" s="208"/>
      <c r="C413" s="208"/>
      <c r="D413" s="208"/>
      <c r="E413" s="208"/>
      <c r="F413" s="208"/>
      <c r="G413" s="208"/>
      <c r="H413" s="208"/>
      <c r="I413" s="208"/>
      <c r="J413" s="208"/>
      <c r="K413" s="208"/>
      <c r="L413" s="208"/>
      <c r="N413" s="229"/>
    </row>
    <row r="414" spans="2:14" ht="12.75">
      <c r="B414" s="208"/>
      <c r="C414" s="208"/>
      <c r="D414" s="208"/>
      <c r="E414" s="208"/>
      <c r="F414" s="208"/>
      <c r="G414" s="208"/>
      <c r="H414" s="208"/>
      <c r="I414" s="208"/>
      <c r="J414" s="208"/>
      <c r="K414" s="208"/>
      <c r="L414" s="208"/>
      <c r="N414" s="229"/>
    </row>
    <row r="415" spans="2:14" ht="12.75">
      <c r="B415" s="208"/>
      <c r="C415" s="208"/>
      <c r="D415" s="208"/>
      <c r="E415" s="208"/>
      <c r="F415" s="208"/>
      <c r="G415" s="208"/>
      <c r="H415" s="208"/>
      <c r="I415" s="208"/>
      <c r="J415" s="208"/>
      <c r="K415" s="208"/>
      <c r="L415" s="208"/>
      <c r="N415" s="229"/>
    </row>
    <row r="416" spans="2:14" ht="12.75">
      <c r="B416" s="208"/>
      <c r="C416" s="208"/>
      <c r="D416" s="208"/>
      <c r="E416" s="208"/>
      <c r="F416" s="208"/>
      <c r="G416" s="208"/>
      <c r="H416" s="208"/>
      <c r="I416" s="208"/>
      <c r="J416" s="208"/>
      <c r="K416" s="208"/>
      <c r="L416" s="208"/>
      <c r="N416" s="229"/>
    </row>
    <row r="417" spans="2:14" ht="12.75">
      <c r="B417" s="208"/>
      <c r="C417" s="208"/>
      <c r="D417" s="208"/>
      <c r="E417" s="208"/>
      <c r="F417" s="208"/>
      <c r="G417" s="208"/>
      <c r="H417" s="208"/>
      <c r="I417" s="208"/>
      <c r="J417" s="208"/>
      <c r="K417" s="208"/>
      <c r="L417" s="208"/>
      <c r="N417" s="229"/>
    </row>
    <row r="418" spans="2:14" ht="12.75">
      <c r="B418" s="208"/>
      <c r="C418" s="208"/>
      <c r="D418" s="208"/>
      <c r="E418" s="208"/>
      <c r="F418" s="208"/>
      <c r="G418" s="208"/>
      <c r="H418" s="208"/>
      <c r="I418" s="208"/>
      <c r="J418" s="208"/>
      <c r="K418" s="208"/>
      <c r="L418" s="208"/>
      <c r="N418" s="229"/>
    </row>
    <row r="419" spans="2:14" ht="12.75">
      <c r="B419" s="208"/>
      <c r="C419" s="208"/>
      <c r="D419" s="208"/>
      <c r="E419" s="208"/>
      <c r="F419" s="208"/>
      <c r="G419" s="208"/>
      <c r="H419" s="208"/>
      <c r="I419" s="208"/>
      <c r="J419" s="208"/>
      <c r="K419" s="208"/>
      <c r="L419" s="208"/>
      <c r="N419" s="229"/>
    </row>
    <row r="420" spans="2:14" ht="12.75">
      <c r="B420" s="208"/>
      <c r="C420" s="208"/>
      <c r="D420" s="208"/>
      <c r="E420" s="208"/>
      <c r="F420" s="208"/>
      <c r="G420" s="208"/>
      <c r="H420" s="208"/>
      <c r="I420" s="208"/>
      <c r="J420" s="208"/>
      <c r="K420" s="208"/>
      <c r="L420" s="208"/>
      <c r="N420" s="229"/>
    </row>
    <row r="421" spans="2:14" ht="12.75">
      <c r="B421" s="208"/>
      <c r="C421" s="208"/>
      <c r="D421" s="208"/>
      <c r="E421" s="208"/>
      <c r="F421" s="208"/>
      <c r="G421" s="208"/>
      <c r="H421" s="208"/>
      <c r="I421" s="208"/>
      <c r="J421" s="208"/>
      <c r="K421" s="208"/>
      <c r="L421" s="208"/>
      <c r="N421" s="229"/>
    </row>
    <row r="422" spans="2:14" ht="12.75">
      <c r="B422" s="208"/>
      <c r="C422" s="208"/>
      <c r="D422" s="208"/>
      <c r="E422" s="208"/>
      <c r="F422" s="208"/>
      <c r="G422" s="208"/>
      <c r="H422" s="208"/>
      <c r="I422" s="208"/>
      <c r="J422" s="208"/>
      <c r="K422" s="208"/>
      <c r="L422" s="208"/>
      <c r="N422" s="229"/>
    </row>
    <row r="423" spans="2:14" ht="12.75">
      <c r="B423" s="208"/>
      <c r="C423" s="208"/>
      <c r="D423" s="208"/>
      <c r="E423" s="208"/>
      <c r="F423" s="208"/>
      <c r="G423" s="208"/>
      <c r="H423" s="208"/>
      <c r="I423" s="208"/>
      <c r="J423" s="208"/>
      <c r="K423" s="208"/>
      <c r="L423" s="208"/>
      <c r="N423" s="229"/>
    </row>
    <row r="424" spans="2:14" ht="12.75">
      <c r="B424" s="208"/>
      <c r="C424" s="208"/>
      <c r="D424" s="208"/>
      <c r="E424" s="208"/>
      <c r="F424" s="208"/>
      <c r="G424" s="208"/>
      <c r="H424" s="208"/>
      <c r="I424" s="208"/>
      <c r="J424" s="208"/>
      <c r="K424" s="208"/>
      <c r="L424" s="208"/>
      <c r="N424" s="229"/>
    </row>
    <row r="425" spans="2:14" ht="12.75">
      <c r="B425" s="208"/>
      <c r="C425" s="208"/>
      <c r="D425" s="208"/>
      <c r="E425" s="208"/>
      <c r="F425" s="208"/>
      <c r="G425" s="208"/>
      <c r="H425" s="208"/>
      <c r="I425" s="208"/>
      <c r="J425" s="208"/>
      <c r="K425" s="208"/>
      <c r="L425" s="208"/>
      <c r="N425" s="229"/>
    </row>
    <row r="426" spans="2:14" ht="12.75">
      <c r="B426" s="208"/>
      <c r="C426" s="208"/>
      <c r="D426" s="208"/>
      <c r="E426" s="208"/>
      <c r="F426" s="208"/>
      <c r="G426" s="208"/>
      <c r="H426" s="208"/>
      <c r="I426" s="208"/>
      <c r="J426" s="208"/>
      <c r="K426" s="208"/>
      <c r="L426" s="208"/>
      <c r="N426" s="229"/>
    </row>
    <row r="427" spans="2:14" ht="12.75">
      <c r="B427" s="208"/>
      <c r="C427" s="208"/>
      <c r="D427" s="208"/>
      <c r="E427" s="208"/>
      <c r="F427" s="208"/>
      <c r="G427" s="208"/>
      <c r="H427" s="208"/>
      <c r="I427" s="208"/>
      <c r="J427" s="208"/>
      <c r="K427" s="208"/>
      <c r="L427" s="208"/>
      <c r="N427" s="229"/>
    </row>
    <row r="428" spans="2:14" ht="12.75">
      <c r="B428" s="208"/>
      <c r="C428" s="208"/>
      <c r="D428" s="208"/>
      <c r="E428" s="208"/>
      <c r="F428" s="208"/>
      <c r="G428" s="208"/>
      <c r="H428" s="208"/>
      <c r="I428" s="208"/>
      <c r="J428" s="208"/>
      <c r="K428" s="208"/>
      <c r="L428" s="208"/>
      <c r="N428" s="229"/>
    </row>
    <row r="429" spans="2:14" ht="12.75">
      <c r="B429" s="208"/>
      <c r="C429" s="208"/>
      <c r="D429" s="208"/>
      <c r="E429" s="208"/>
      <c r="F429" s="208"/>
      <c r="G429" s="208"/>
      <c r="H429" s="208"/>
      <c r="I429" s="208"/>
      <c r="J429" s="208"/>
      <c r="K429" s="208"/>
      <c r="L429" s="208"/>
      <c r="N429" s="229"/>
    </row>
    <row r="430" spans="2:14" ht="12.75">
      <c r="B430" s="208"/>
      <c r="C430" s="208"/>
      <c r="D430" s="208"/>
      <c r="E430" s="208"/>
      <c r="F430" s="208"/>
      <c r="G430" s="208"/>
      <c r="H430" s="208"/>
      <c r="I430" s="208"/>
      <c r="J430" s="208"/>
      <c r="K430" s="208"/>
      <c r="L430" s="208"/>
      <c r="N430" s="229"/>
    </row>
    <row r="431" spans="2:14" ht="12.75">
      <c r="B431" s="208"/>
      <c r="C431" s="208"/>
      <c r="D431" s="208"/>
      <c r="E431" s="208"/>
      <c r="F431" s="208"/>
      <c r="G431" s="208"/>
      <c r="H431" s="208"/>
      <c r="I431" s="208"/>
      <c r="J431" s="208"/>
      <c r="K431" s="208"/>
      <c r="L431" s="208"/>
      <c r="N431" s="229"/>
    </row>
    <row r="432" spans="2:14" ht="12.75">
      <c r="B432" s="208"/>
      <c r="C432" s="208"/>
      <c r="D432" s="208"/>
      <c r="E432" s="208"/>
      <c r="F432" s="208"/>
      <c r="G432" s="208"/>
      <c r="H432" s="208"/>
      <c r="I432" s="208"/>
      <c r="J432" s="208"/>
      <c r="K432" s="208"/>
      <c r="L432" s="208"/>
      <c r="N432" s="229"/>
    </row>
    <row r="433" spans="2:14" ht="12.75">
      <c r="B433" s="208"/>
      <c r="C433" s="208"/>
      <c r="D433" s="208"/>
      <c r="E433" s="208"/>
      <c r="F433" s="208"/>
      <c r="G433" s="208"/>
      <c r="H433" s="208"/>
      <c r="I433" s="208"/>
      <c r="J433" s="208"/>
      <c r="K433" s="208"/>
      <c r="L433" s="208"/>
      <c r="N433" s="229"/>
    </row>
    <row r="434" spans="2:14" ht="12.75">
      <c r="B434" s="208"/>
      <c r="C434" s="208"/>
      <c r="D434" s="208"/>
      <c r="E434" s="208"/>
      <c r="F434" s="208"/>
      <c r="G434" s="208"/>
      <c r="H434" s="208"/>
      <c r="I434" s="208"/>
      <c r="J434" s="208"/>
      <c r="K434" s="208"/>
      <c r="L434" s="208"/>
      <c r="N434" s="229"/>
    </row>
    <row r="435" spans="2:14" ht="12.75">
      <c r="B435" s="208"/>
      <c r="C435" s="208"/>
      <c r="D435" s="208"/>
      <c r="E435" s="208"/>
      <c r="F435" s="208"/>
      <c r="G435" s="208"/>
      <c r="H435" s="208"/>
      <c r="I435" s="208"/>
      <c r="J435" s="208"/>
      <c r="K435" s="208"/>
      <c r="L435" s="208"/>
      <c r="N435" s="229"/>
    </row>
    <row r="436" spans="2:14" ht="12.75">
      <c r="B436" s="208"/>
      <c r="C436" s="208"/>
      <c r="D436" s="208"/>
      <c r="E436" s="208"/>
      <c r="F436" s="208"/>
      <c r="G436" s="208"/>
      <c r="H436" s="208"/>
      <c r="I436" s="208"/>
      <c r="J436" s="208"/>
      <c r="K436" s="208"/>
      <c r="L436" s="208"/>
      <c r="N436" s="229"/>
    </row>
    <row r="437" spans="2:14" ht="12.75">
      <c r="B437" s="208"/>
      <c r="C437" s="208"/>
      <c r="D437" s="208"/>
      <c r="E437" s="208"/>
      <c r="F437" s="208"/>
      <c r="G437" s="208"/>
      <c r="H437" s="208"/>
      <c r="I437" s="208"/>
      <c r="J437" s="208"/>
      <c r="K437" s="208"/>
      <c r="L437" s="208"/>
      <c r="N437" s="229"/>
    </row>
    <row r="438" spans="2:14" ht="12.75">
      <c r="B438" s="208"/>
      <c r="C438" s="208"/>
      <c r="D438" s="208"/>
      <c r="E438" s="208"/>
      <c r="F438" s="208"/>
      <c r="G438" s="208"/>
      <c r="H438" s="208"/>
      <c r="I438" s="208"/>
      <c r="J438" s="208"/>
      <c r="K438" s="208"/>
      <c r="L438" s="208"/>
      <c r="N438" s="229"/>
    </row>
    <row r="439" spans="2:14" ht="12.75">
      <c r="B439" s="208"/>
      <c r="C439" s="208"/>
      <c r="D439" s="208"/>
      <c r="E439" s="208"/>
      <c r="F439" s="208"/>
      <c r="G439" s="208"/>
      <c r="H439" s="208"/>
      <c r="I439" s="208"/>
      <c r="J439" s="208"/>
      <c r="K439" s="208"/>
      <c r="L439" s="208"/>
      <c r="N439" s="229"/>
    </row>
    <row r="440" spans="2:14" ht="12.75">
      <c r="B440" s="208"/>
      <c r="C440" s="208"/>
      <c r="D440" s="208"/>
      <c r="E440" s="208"/>
      <c r="F440" s="208"/>
      <c r="G440" s="208"/>
      <c r="H440" s="208"/>
      <c r="I440" s="208"/>
      <c r="J440" s="208"/>
      <c r="K440" s="208"/>
      <c r="L440" s="208"/>
      <c r="N440" s="229"/>
    </row>
    <row r="441" spans="2:14" ht="12.75">
      <c r="B441" s="208"/>
      <c r="C441" s="208"/>
      <c r="D441" s="208"/>
      <c r="E441" s="208"/>
      <c r="F441" s="208"/>
      <c r="G441" s="208"/>
      <c r="H441" s="208"/>
      <c r="I441" s="208"/>
      <c r="J441" s="208"/>
      <c r="K441" s="208"/>
      <c r="L441" s="208"/>
      <c r="N441" s="229"/>
    </row>
    <row r="442" spans="2:14" ht="12.75">
      <c r="B442" s="208"/>
      <c r="C442" s="208"/>
      <c r="D442" s="208"/>
      <c r="E442" s="208"/>
      <c r="F442" s="208"/>
      <c r="G442" s="208"/>
      <c r="H442" s="208"/>
      <c r="I442" s="208"/>
      <c r="J442" s="208"/>
      <c r="K442" s="208"/>
      <c r="L442" s="208"/>
      <c r="N442" s="229"/>
    </row>
    <row r="443" spans="2:14" ht="12.75">
      <c r="B443" s="208"/>
      <c r="C443" s="208"/>
      <c r="D443" s="208"/>
      <c r="E443" s="208"/>
      <c r="F443" s="208"/>
      <c r="G443" s="208"/>
      <c r="H443" s="208"/>
      <c r="I443" s="208"/>
      <c r="J443" s="208"/>
      <c r="K443" s="208"/>
      <c r="L443" s="208"/>
      <c r="N443" s="229"/>
    </row>
    <row r="444" spans="2:14" ht="12.75">
      <c r="B444" s="208"/>
      <c r="C444" s="208"/>
      <c r="D444" s="208"/>
      <c r="E444" s="208"/>
      <c r="F444" s="208"/>
      <c r="G444" s="208"/>
      <c r="H444" s="208"/>
      <c r="I444" s="208"/>
      <c r="J444" s="208"/>
      <c r="K444" s="208"/>
      <c r="L444" s="208"/>
      <c r="N444" s="229"/>
    </row>
    <row r="445" spans="2:14" ht="12.75">
      <c r="B445" s="208"/>
      <c r="C445" s="208"/>
      <c r="D445" s="208"/>
      <c r="E445" s="208"/>
      <c r="F445" s="208"/>
      <c r="G445" s="208"/>
      <c r="H445" s="208"/>
      <c r="I445" s="208"/>
      <c r="J445" s="208"/>
      <c r="K445" s="208"/>
      <c r="L445" s="208"/>
      <c r="N445" s="229"/>
    </row>
    <row r="446" spans="2:14" ht="12.75">
      <c r="B446" s="208"/>
      <c r="C446" s="208"/>
      <c r="D446" s="208"/>
      <c r="E446" s="208"/>
      <c r="F446" s="208"/>
      <c r="G446" s="208"/>
      <c r="H446" s="208"/>
      <c r="I446" s="208"/>
      <c r="J446" s="208"/>
      <c r="K446" s="208"/>
      <c r="L446" s="208"/>
      <c r="N446" s="229"/>
    </row>
    <row r="447" spans="2:14" ht="12.75">
      <c r="B447" s="208"/>
      <c r="C447" s="208"/>
      <c r="D447" s="208"/>
      <c r="E447" s="208"/>
      <c r="F447" s="208"/>
      <c r="G447" s="208"/>
      <c r="H447" s="208"/>
      <c r="I447" s="208"/>
      <c r="J447" s="208"/>
      <c r="K447" s="208"/>
      <c r="L447" s="208"/>
      <c r="N447" s="229"/>
    </row>
    <row r="448" spans="2:14" ht="12.75">
      <c r="B448" s="208"/>
      <c r="C448" s="208"/>
      <c r="D448" s="208"/>
      <c r="E448" s="208"/>
      <c r="F448" s="208"/>
      <c r="G448" s="208"/>
      <c r="H448" s="208"/>
      <c r="I448" s="208"/>
      <c r="J448" s="208"/>
      <c r="K448" s="208"/>
      <c r="L448" s="208"/>
      <c r="N448" s="229"/>
    </row>
    <row r="449" spans="2:14" ht="12.75">
      <c r="B449" s="208"/>
      <c r="C449" s="208"/>
      <c r="D449" s="208"/>
      <c r="E449" s="208"/>
      <c r="F449" s="208"/>
      <c r="G449" s="208"/>
      <c r="H449" s="208"/>
      <c r="I449" s="208"/>
      <c r="J449" s="208"/>
      <c r="K449" s="208"/>
      <c r="L449" s="208"/>
      <c r="N449" s="229"/>
    </row>
    <row r="450" spans="2:14" ht="12.75">
      <c r="B450" s="208"/>
      <c r="C450" s="208"/>
      <c r="D450" s="208"/>
      <c r="E450" s="208"/>
      <c r="F450" s="208"/>
      <c r="G450" s="208"/>
      <c r="H450" s="208"/>
      <c r="I450" s="208"/>
      <c r="J450" s="208"/>
      <c r="K450" s="208"/>
      <c r="L450" s="208"/>
      <c r="N450" s="229"/>
    </row>
    <row r="451" spans="2:14" ht="12.75">
      <c r="B451" s="208"/>
      <c r="C451" s="208"/>
      <c r="D451" s="208"/>
      <c r="E451" s="208"/>
      <c r="F451" s="208"/>
      <c r="G451" s="208"/>
      <c r="H451" s="208"/>
      <c r="I451" s="208"/>
      <c r="J451" s="208"/>
      <c r="K451" s="208"/>
      <c r="L451" s="208"/>
      <c r="N451" s="229"/>
    </row>
    <row r="452" spans="2:14" ht="12.75">
      <c r="B452" s="208"/>
      <c r="C452" s="208"/>
      <c r="D452" s="208"/>
      <c r="E452" s="208"/>
      <c r="F452" s="208"/>
      <c r="G452" s="208"/>
      <c r="H452" s="208"/>
      <c r="I452" s="208"/>
      <c r="J452" s="208"/>
      <c r="K452" s="208"/>
      <c r="L452" s="208"/>
      <c r="N452" s="229"/>
    </row>
    <row r="453" spans="2:14" ht="12.75">
      <c r="B453" s="208"/>
      <c r="C453" s="208"/>
      <c r="D453" s="208"/>
      <c r="E453" s="208"/>
      <c r="F453" s="208"/>
      <c r="G453" s="208"/>
      <c r="H453" s="208"/>
      <c r="I453" s="208"/>
      <c r="J453" s="208"/>
      <c r="K453" s="208"/>
      <c r="L453" s="208"/>
      <c r="N453" s="229"/>
    </row>
    <row r="454" spans="2:14" ht="12.75">
      <c r="B454" s="208"/>
      <c r="C454" s="208"/>
      <c r="D454" s="208"/>
      <c r="E454" s="208"/>
      <c r="F454" s="208"/>
      <c r="G454" s="208"/>
      <c r="H454" s="208"/>
      <c r="I454" s="208"/>
      <c r="J454" s="208"/>
      <c r="K454" s="208"/>
      <c r="L454" s="208"/>
      <c r="N454" s="229"/>
    </row>
    <row r="455" spans="2:14" ht="12.75">
      <c r="B455" s="208"/>
      <c r="C455" s="208"/>
      <c r="D455" s="208"/>
      <c r="E455" s="208"/>
      <c r="F455" s="208"/>
      <c r="G455" s="208"/>
      <c r="H455" s="208"/>
      <c r="I455" s="208"/>
      <c r="J455" s="208"/>
      <c r="K455" s="208"/>
      <c r="L455" s="208"/>
      <c r="N455" s="229"/>
    </row>
    <row r="456" spans="2:14" ht="12.75">
      <c r="B456" s="208"/>
      <c r="C456" s="208"/>
      <c r="D456" s="208"/>
      <c r="E456" s="208"/>
      <c r="F456" s="208"/>
      <c r="G456" s="208"/>
      <c r="H456" s="208"/>
      <c r="I456" s="208"/>
      <c r="J456" s="208"/>
      <c r="K456" s="208"/>
      <c r="L456" s="208"/>
      <c r="N456" s="229"/>
    </row>
    <row r="457" spans="2:14" ht="12.75">
      <c r="B457" s="208"/>
      <c r="C457" s="208"/>
      <c r="D457" s="208"/>
      <c r="E457" s="208"/>
      <c r="F457" s="208"/>
      <c r="G457" s="208"/>
      <c r="H457" s="208"/>
      <c r="I457" s="208"/>
      <c r="J457" s="208"/>
      <c r="K457" s="208"/>
      <c r="L457" s="208"/>
      <c r="N457" s="229"/>
    </row>
    <row r="458" spans="2:14" ht="12.75">
      <c r="B458" s="208"/>
      <c r="C458" s="208"/>
      <c r="D458" s="208"/>
      <c r="E458" s="208"/>
      <c r="F458" s="208"/>
      <c r="G458" s="208"/>
      <c r="H458" s="208"/>
      <c r="I458" s="208"/>
      <c r="J458" s="208"/>
      <c r="K458" s="208"/>
      <c r="L458" s="208"/>
      <c r="N458" s="229"/>
    </row>
    <row r="459" spans="2:14" ht="12.75">
      <c r="B459" s="208"/>
      <c r="C459" s="208"/>
      <c r="D459" s="208"/>
      <c r="E459" s="208"/>
      <c r="F459" s="208"/>
      <c r="G459" s="208"/>
      <c r="H459" s="208"/>
      <c r="I459" s="208"/>
      <c r="J459" s="208"/>
      <c r="K459" s="208"/>
      <c r="L459" s="208"/>
      <c r="N459" s="229"/>
    </row>
    <row r="460" spans="2:14" ht="12.75">
      <c r="B460" s="208"/>
      <c r="C460" s="208"/>
      <c r="D460" s="208"/>
      <c r="E460" s="208"/>
      <c r="F460" s="208"/>
      <c r="G460" s="208"/>
      <c r="H460" s="208"/>
      <c r="I460" s="208"/>
      <c r="J460" s="208"/>
      <c r="K460" s="208"/>
      <c r="L460" s="208"/>
      <c r="N460" s="229"/>
    </row>
    <row r="461" spans="2:14" ht="12.75">
      <c r="B461" s="208"/>
      <c r="C461" s="208"/>
      <c r="D461" s="208"/>
      <c r="E461" s="208"/>
      <c r="F461" s="208"/>
      <c r="G461" s="208"/>
      <c r="H461" s="208"/>
      <c r="I461" s="208"/>
      <c r="J461" s="208"/>
      <c r="K461" s="208"/>
      <c r="L461" s="208"/>
      <c r="N461" s="229"/>
    </row>
    <row r="462" spans="2:14" ht="12.75">
      <c r="B462" s="208"/>
      <c r="C462" s="208"/>
      <c r="D462" s="208"/>
      <c r="E462" s="208"/>
      <c r="F462" s="208"/>
      <c r="G462" s="208"/>
      <c r="H462" s="208"/>
      <c r="I462" s="208"/>
      <c r="J462" s="208"/>
      <c r="K462" s="208"/>
      <c r="L462" s="208"/>
      <c r="N462" s="229"/>
    </row>
    <row r="463" spans="2:14" ht="12.75">
      <c r="B463" s="208"/>
      <c r="C463" s="208"/>
      <c r="D463" s="208"/>
      <c r="E463" s="208"/>
      <c r="F463" s="208"/>
      <c r="G463" s="208"/>
      <c r="H463" s="208"/>
      <c r="I463" s="208"/>
      <c r="J463" s="208"/>
      <c r="K463" s="208"/>
      <c r="L463" s="208"/>
      <c r="N463" s="229"/>
    </row>
    <row r="464" spans="2:14" ht="12.75">
      <c r="B464" s="208"/>
      <c r="C464" s="208"/>
      <c r="D464" s="208"/>
      <c r="E464" s="208"/>
      <c r="F464" s="208"/>
      <c r="G464" s="208"/>
      <c r="H464" s="208"/>
      <c r="I464" s="208"/>
      <c r="J464" s="208"/>
      <c r="K464" s="208"/>
      <c r="L464" s="208"/>
      <c r="N464" s="229"/>
    </row>
    <row r="465" spans="2:14" ht="12.75">
      <c r="B465" s="208"/>
      <c r="C465" s="208"/>
      <c r="D465" s="208"/>
      <c r="E465" s="208"/>
      <c r="F465" s="208"/>
      <c r="G465" s="208"/>
      <c r="H465" s="208"/>
      <c r="I465" s="208"/>
      <c r="J465" s="208"/>
      <c r="K465" s="208"/>
      <c r="L465" s="208"/>
      <c r="N465" s="229"/>
    </row>
    <row r="466" spans="2:14" ht="12.75">
      <c r="B466" s="208"/>
      <c r="C466" s="208"/>
      <c r="D466" s="208"/>
      <c r="E466" s="208"/>
      <c r="F466" s="208"/>
      <c r="G466" s="208"/>
      <c r="H466" s="208"/>
      <c r="I466" s="208"/>
      <c r="J466" s="208"/>
      <c r="K466" s="208"/>
      <c r="L466" s="208"/>
      <c r="N466" s="229"/>
    </row>
    <row r="467" spans="2:14" ht="12.75">
      <c r="B467" s="208"/>
      <c r="C467" s="208"/>
      <c r="D467" s="208"/>
      <c r="E467" s="208"/>
      <c r="F467" s="208"/>
      <c r="G467" s="208"/>
      <c r="H467" s="208"/>
      <c r="I467" s="208"/>
      <c r="J467" s="208"/>
      <c r="K467" s="208"/>
      <c r="L467" s="208"/>
      <c r="N467" s="229"/>
    </row>
    <row r="468" spans="2:14" ht="12.75">
      <c r="B468" s="208"/>
      <c r="C468" s="208"/>
      <c r="D468" s="208"/>
      <c r="E468" s="208"/>
      <c r="F468" s="208"/>
      <c r="G468" s="208"/>
      <c r="H468" s="208"/>
      <c r="I468" s="208"/>
      <c r="J468" s="208"/>
      <c r="K468" s="208"/>
      <c r="L468" s="208"/>
      <c r="N468" s="229"/>
    </row>
    <row r="469" spans="2:14" ht="12.75">
      <c r="B469" s="208"/>
      <c r="C469" s="208"/>
      <c r="D469" s="208"/>
      <c r="E469" s="208"/>
      <c r="F469" s="208"/>
      <c r="G469" s="208"/>
      <c r="H469" s="208"/>
      <c r="I469" s="208"/>
      <c r="J469" s="208"/>
      <c r="K469" s="208"/>
      <c r="L469" s="208"/>
      <c r="N469" s="229"/>
    </row>
    <row r="470" spans="2:14" ht="12.75">
      <c r="B470" s="208"/>
      <c r="C470" s="208"/>
      <c r="D470" s="208"/>
      <c r="E470" s="208"/>
      <c r="F470" s="208"/>
      <c r="G470" s="208"/>
      <c r="H470" s="208"/>
      <c r="I470" s="208"/>
      <c r="J470" s="208"/>
      <c r="K470" s="208"/>
      <c r="L470" s="208"/>
      <c r="N470" s="229"/>
    </row>
    <row r="471" spans="2:14" ht="12.75">
      <c r="B471" s="208"/>
      <c r="C471" s="208"/>
      <c r="D471" s="208"/>
      <c r="E471" s="208"/>
      <c r="F471" s="208"/>
      <c r="G471" s="208"/>
      <c r="H471" s="208"/>
      <c r="I471" s="208"/>
      <c r="J471" s="208"/>
      <c r="K471" s="208"/>
      <c r="L471" s="208"/>
      <c r="N471" s="229"/>
    </row>
    <row r="472" spans="2:14" ht="12.75">
      <c r="B472" s="208"/>
      <c r="C472" s="208"/>
      <c r="D472" s="208"/>
      <c r="E472" s="208"/>
      <c r="F472" s="208"/>
      <c r="G472" s="208"/>
      <c r="H472" s="208"/>
      <c r="I472" s="208"/>
      <c r="J472" s="208"/>
      <c r="K472" s="208"/>
      <c r="L472" s="208"/>
      <c r="N472" s="229"/>
    </row>
    <row r="473" spans="2:14" ht="12.75">
      <c r="B473" s="208"/>
      <c r="C473" s="208"/>
      <c r="D473" s="208"/>
      <c r="E473" s="208"/>
      <c r="F473" s="208"/>
      <c r="G473" s="208"/>
      <c r="H473" s="208"/>
      <c r="I473" s="208"/>
      <c r="J473" s="208"/>
      <c r="K473" s="208"/>
      <c r="L473" s="208"/>
      <c r="N473" s="229"/>
    </row>
    <row r="474" spans="2:14" ht="12.75">
      <c r="B474" s="208"/>
      <c r="C474" s="208"/>
      <c r="D474" s="208"/>
      <c r="E474" s="208"/>
      <c r="F474" s="208"/>
      <c r="G474" s="208"/>
      <c r="H474" s="208"/>
      <c r="I474" s="208"/>
      <c r="J474" s="208"/>
      <c r="K474" s="208"/>
      <c r="L474" s="208"/>
      <c r="N474" s="229"/>
    </row>
    <row r="475" spans="2:14" ht="12.75">
      <c r="B475" s="208"/>
      <c r="C475" s="208"/>
      <c r="D475" s="208"/>
      <c r="E475" s="208"/>
      <c r="F475" s="208"/>
      <c r="G475" s="208"/>
      <c r="H475" s="208"/>
      <c r="I475" s="208"/>
      <c r="J475" s="208"/>
      <c r="K475" s="208"/>
      <c r="L475" s="208"/>
      <c r="N475" s="229"/>
    </row>
    <row r="476" spans="2:14" ht="12.75">
      <c r="B476" s="208"/>
      <c r="C476" s="208"/>
      <c r="D476" s="208"/>
      <c r="E476" s="208"/>
      <c r="F476" s="208"/>
      <c r="G476" s="208"/>
      <c r="H476" s="208"/>
      <c r="I476" s="208"/>
      <c r="J476" s="208"/>
      <c r="K476" s="208"/>
      <c r="L476" s="208"/>
      <c r="N476" s="229"/>
    </row>
    <row r="477" spans="2:14" ht="12.75">
      <c r="B477" s="208"/>
      <c r="C477" s="208"/>
      <c r="D477" s="208"/>
      <c r="E477" s="208"/>
      <c r="F477" s="208"/>
      <c r="G477" s="208"/>
      <c r="H477" s="208"/>
      <c r="I477" s="208"/>
      <c r="J477" s="208"/>
      <c r="K477" s="208"/>
      <c r="L477" s="208"/>
      <c r="N477" s="229"/>
    </row>
    <row r="478" spans="2:14" ht="12.75">
      <c r="B478" s="208"/>
      <c r="C478" s="208"/>
      <c r="D478" s="208"/>
      <c r="E478" s="208"/>
      <c r="F478" s="208"/>
      <c r="G478" s="208"/>
      <c r="H478" s="208"/>
      <c r="I478" s="208"/>
      <c r="J478" s="208"/>
      <c r="K478" s="208"/>
      <c r="L478" s="208"/>
      <c r="N478" s="229"/>
    </row>
    <row r="479" spans="2:14" ht="12.75">
      <c r="B479" s="208"/>
      <c r="C479" s="208"/>
      <c r="D479" s="208"/>
      <c r="E479" s="208"/>
      <c r="F479" s="208"/>
      <c r="G479" s="208"/>
      <c r="H479" s="208"/>
      <c r="I479" s="208"/>
      <c r="J479" s="208"/>
      <c r="K479" s="208"/>
      <c r="L479" s="208"/>
      <c r="N479" s="229"/>
    </row>
    <row r="480" spans="2:14" ht="12.75">
      <c r="B480" s="208"/>
      <c r="C480" s="208"/>
      <c r="D480" s="208"/>
      <c r="E480" s="208"/>
      <c r="F480" s="208"/>
      <c r="G480" s="208"/>
      <c r="H480" s="208"/>
      <c r="I480" s="208"/>
      <c r="J480" s="208"/>
      <c r="K480" s="208"/>
      <c r="L480" s="208"/>
      <c r="N480" s="229"/>
    </row>
    <row r="481" spans="2:14" ht="12.75">
      <c r="B481" s="208"/>
      <c r="C481" s="208"/>
      <c r="D481" s="208"/>
      <c r="E481" s="208"/>
      <c r="F481" s="208"/>
      <c r="G481" s="208"/>
      <c r="H481" s="208"/>
      <c r="I481" s="208"/>
      <c r="J481" s="208"/>
      <c r="K481" s="208"/>
      <c r="L481" s="208"/>
      <c r="N481" s="229"/>
    </row>
    <row r="482" spans="2:14" ht="12.75">
      <c r="B482" s="208"/>
      <c r="C482" s="208"/>
      <c r="D482" s="208"/>
      <c r="E482" s="208"/>
      <c r="F482" s="208"/>
      <c r="G482" s="208"/>
      <c r="H482" s="208"/>
      <c r="I482" s="208"/>
      <c r="J482" s="208"/>
      <c r="K482" s="208"/>
      <c r="L482" s="208"/>
      <c r="N482" s="229"/>
    </row>
    <row r="483" spans="2:14" ht="12.75">
      <c r="B483" s="208"/>
      <c r="C483" s="208"/>
      <c r="D483" s="208"/>
      <c r="E483" s="208"/>
      <c r="F483" s="208"/>
      <c r="G483" s="208"/>
      <c r="H483" s="208"/>
      <c r="I483" s="208"/>
      <c r="J483" s="208"/>
      <c r="K483" s="208"/>
      <c r="L483" s="208"/>
      <c r="N483" s="229"/>
    </row>
    <row r="484" spans="2:14" ht="12.75">
      <c r="B484" s="208"/>
      <c r="C484" s="208"/>
      <c r="D484" s="208"/>
      <c r="E484" s="208"/>
      <c r="F484" s="208"/>
      <c r="G484" s="208"/>
      <c r="H484" s="208"/>
      <c r="I484" s="208"/>
      <c r="J484" s="208"/>
      <c r="K484" s="208"/>
      <c r="L484" s="208"/>
      <c r="N484" s="229"/>
    </row>
    <row r="485" spans="2:14" ht="12.75">
      <c r="B485" s="208"/>
      <c r="C485" s="208"/>
      <c r="D485" s="208"/>
      <c r="E485" s="208"/>
      <c r="F485" s="208"/>
      <c r="G485" s="208"/>
      <c r="H485" s="208"/>
      <c r="I485" s="208"/>
      <c r="J485" s="208"/>
      <c r="K485" s="208"/>
      <c r="L485" s="208"/>
      <c r="N485" s="229"/>
    </row>
    <row r="486" spans="2:14" ht="12.75">
      <c r="B486" s="208"/>
      <c r="C486" s="208"/>
      <c r="D486" s="208"/>
      <c r="E486" s="208"/>
      <c r="F486" s="208"/>
      <c r="G486" s="208"/>
      <c r="H486" s="208"/>
      <c r="I486" s="208"/>
      <c r="J486" s="208"/>
      <c r="K486" s="208"/>
      <c r="L486" s="208"/>
      <c r="N486" s="229"/>
    </row>
    <row r="487" spans="2:14" ht="12.75">
      <c r="B487" s="208"/>
      <c r="C487" s="208"/>
      <c r="D487" s="208"/>
      <c r="E487" s="208"/>
      <c r="F487" s="208"/>
      <c r="G487" s="208"/>
      <c r="H487" s="208"/>
      <c r="I487" s="208"/>
      <c r="J487" s="208"/>
      <c r="K487" s="208"/>
      <c r="L487" s="208"/>
      <c r="N487" s="229"/>
    </row>
    <row r="488" spans="2:14" ht="12.75">
      <c r="B488" s="208"/>
      <c r="C488" s="208"/>
      <c r="D488" s="208"/>
      <c r="E488" s="208"/>
      <c r="F488" s="208"/>
      <c r="G488" s="208"/>
      <c r="H488" s="208"/>
      <c r="I488" s="208"/>
      <c r="J488" s="208"/>
      <c r="K488" s="208"/>
      <c r="L488" s="208"/>
      <c r="N488" s="229"/>
    </row>
    <row r="489" spans="2:14" ht="12.75">
      <c r="B489" s="208"/>
      <c r="C489" s="208"/>
      <c r="D489" s="208"/>
      <c r="E489" s="208"/>
      <c r="F489" s="208"/>
      <c r="G489" s="208"/>
      <c r="H489" s="208"/>
      <c r="I489" s="208"/>
      <c r="J489" s="208"/>
      <c r="K489" s="208"/>
      <c r="L489" s="208"/>
      <c r="N489" s="229"/>
    </row>
    <row r="490" spans="2:14" ht="12.75">
      <c r="B490" s="208"/>
      <c r="C490" s="208"/>
      <c r="D490" s="208"/>
      <c r="E490" s="208"/>
      <c r="F490" s="208"/>
      <c r="G490" s="208"/>
      <c r="H490" s="208"/>
      <c r="I490" s="208"/>
      <c r="J490" s="208"/>
      <c r="K490" s="208"/>
      <c r="L490" s="208"/>
      <c r="N490" s="229"/>
    </row>
    <row r="491" spans="2:14" ht="12.75">
      <c r="B491" s="208"/>
      <c r="C491" s="208"/>
      <c r="D491" s="208"/>
      <c r="E491" s="208"/>
      <c r="F491" s="208"/>
      <c r="G491" s="208"/>
      <c r="H491" s="208"/>
      <c r="I491" s="208"/>
      <c r="J491" s="208"/>
      <c r="K491" s="208"/>
      <c r="L491" s="208"/>
      <c r="N491" s="229"/>
    </row>
    <row r="492" spans="2:14" ht="12.75">
      <c r="B492" s="208"/>
      <c r="C492" s="208"/>
      <c r="D492" s="208"/>
      <c r="E492" s="208"/>
      <c r="F492" s="208"/>
      <c r="G492" s="208"/>
      <c r="H492" s="208"/>
      <c r="I492" s="208"/>
      <c r="J492" s="208"/>
      <c r="K492" s="208"/>
      <c r="L492" s="208"/>
      <c r="N492" s="229"/>
    </row>
    <row r="493" spans="2:14" ht="12.75">
      <c r="B493" s="208"/>
      <c r="C493" s="208"/>
      <c r="D493" s="208"/>
      <c r="E493" s="208"/>
      <c r="F493" s="208"/>
      <c r="G493" s="208"/>
      <c r="H493" s="208"/>
      <c r="I493" s="208"/>
      <c r="J493" s="208"/>
      <c r="K493" s="208"/>
      <c r="L493" s="208"/>
      <c r="N493" s="229"/>
    </row>
    <row r="494" spans="2:14" ht="12.75">
      <c r="B494" s="208"/>
      <c r="C494" s="208"/>
      <c r="D494" s="208"/>
      <c r="E494" s="208"/>
      <c r="F494" s="208"/>
      <c r="G494" s="208"/>
      <c r="H494" s="208"/>
      <c r="I494" s="208"/>
      <c r="J494" s="208"/>
      <c r="K494" s="208"/>
      <c r="L494" s="208"/>
      <c r="N494" s="229"/>
    </row>
    <row r="495" spans="2:14" ht="12.75">
      <c r="B495" s="208"/>
      <c r="C495" s="208"/>
      <c r="D495" s="208"/>
      <c r="E495" s="208"/>
      <c r="F495" s="208"/>
      <c r="G495" s="208"/>
      <c r="H495" s="208"/>
      <c r="I495" s="208"/>
      <c r="J495" s="208"/>
      <c r="K495" s="208"/>
      <c r="L495" s="208"/>
      <c r="N495" s="229"/>
    </row>
    <row r="496" spans="2:14" ht="12.75">
      <c r="B496" s="208"/>
      <c r="C496" s="208"/>
      <c r="D496" s="208"/>
      <c r="E496" s="208"/>
      <c r="F496" s="208"/>
      <c r="G496" s="208"/>
      <c r="H496" s="208"/>
      <c r="I496" s="208"/>
      <c r="J496" s="208"/>
      <c r="K496" s="208"/>
      <c r="L496" s="208"/>
      <c r="N496" s="229"/>
    </row>
    <row r="497" spans="2:14" ht="12.75">
      <c r="B497" s="208"/>
      <c r="C497" s="208"/>
      <c r="D497" s="208"/>
      <c r="E497" s="208"/>
      <c r="F497" s="208"/>
      <c r="G497" s="208"/>
      <c r="H497" s="208"/>
      <c r="I497" s="208"/>
      <c r="J497" s="208"/>
      <c r="K497" s="208"/>
      <c r="L497" s="208"/>
      <c r="N497" s="229"/>
    </row>
    <row r="498" spans="2:14" ht="12.75">
      <c r="B498" s="208"/>
      <c r="C498" s="208"/>
      <c r="D498" s="208"/>
      <c r="E498" s="208"/>
      <c r="F498" s="208"/>
      <c r="G498" s="208"/>
      <c r="H498" s="208"/>
      <c r="I498" s="208"/>
      <c r="J498" s="208"/>
      <c r="K498" s="208"/>
      <c r="L498" s="208"/>
      <c r="N498" s="229"/>
    </row>
    <row r="499" spans="2:14" ht="12.75">
      <c r="B499" s="208"/>
      <c r="C499" s="208"/>
      <c r="D499" s="208"/>
      <c r="E499" s="208"/>
      <c r="F499" s="208"/>
      <c r="G499" s="208"/>
      <c r="H499" s="208"/>
      <c r="I499" s="208"/>
      <c r="J499" s="208"/>
      <c r="K499" s="208"/>
      <c r="L499" s="208"/>
      <c r="N499" s="229"/>
    </row>
    <row r="500" spans="2:14" ht="12.75">
      <c r="B500" s="208"/>
      <c r="C500" s="208"/>
      <c r="D500" s="208"/>
      <c r="E500" s="208"/>
      <c r="F500" s="208"/>
      <c r="G500" s="208"/>
      <c r="H500" s="208"/>
      <c r="I500" s="208"/>
      <c r="J500" s="208"/>
      <c r="K500" s="208"/>
      <c r="L500" s="208"/>
      <c r="N500" s="229"/>
    </row>
    <row r="501" spans="2:14" ht="12.75">
      <c r="B501" s="208"/>
      <c r="C501" s="208"/>
      <c r="D501" s="208"/>
      <c r="E501" s="208"/>
      <c r="F501" s="208"/>
      <c r="G501" s="208"/>
      <c r="H501" s="208"/>
      <c r="I501" s="208"/>
      <c r="J501" s="208"/>
      <c r="K501" s="208"/>
      <c r="L501" s="208"/>
      <c r="N501" s="229"/>
    </row>
    <row r="502" spans="2:14" ht="12.75">
      <c r="B502" s="208"/>
      <c r="C502" s="208"/>
      <c r="D502" s="208"/>
      <c r="E502" s="208"/>
      <c r="F502" s="208"/>
      <c r="G502" s="208"/>
      <c r="H502" s="208"/>
      <c r="I502" s="208"/>
      <c r="J502" s="208"/>
      <c r="K502" s="208"/>
      <c r="L502" s="208"/>
      <c r="N502" s="229"/>
    </row>
    <row r="503" spans="2:14" ht="12.75">
      <c r="B503" s="208"/>
      <c r="C503" s="208"/>
      <c r="D503" s="208"/>
      <c r="E503" s="208"/>
      <c r="F503" s="208"/>
      <c r="G503" s="208"/>
      <c r="H503" s="208"/>
      <c r="I503" s="208"/>
      <c r="J503" s="208"/>
      <c r="K503" s="208"/>
      <c r="L503" s="208"/>
      <c r="N503" s="229"/>
    </row>
    <row r="504" spans="2:14" ht="12.75">
      <c r="B504" s="208"/>
      <c r="C504" s="208"/>
      <c r="D504" s="208"/>
      <c r="E504" s="208"/>
      <c r="F504" s="208"/>
      <c r="G504" s="208"/>
      <c r="H504" s="208"/>
      <c r="I504" s="208"/>
      <c r="J504" s="208"/>
      <c r="K504" s="208"/>
      <c r="L504" s="208"/>
      <c r="N504" s="229"/>
    </row>
    <row r="505" spans="2:14" ht="12.75">
      <c r="B505" s="208"/>
      <c r="C505" s="208"/>
      <c r="D505" s="208"/>
      <c r="E505" s="208"/>
      <c r="F505" s="208"/>
      <c r="G505" s="208"/>
      <c r="H505" s="208"/>
      <c r="I505" s="208"/>
      <c r="J505" s="208"/>
      <c r="K505" s="208"/>
      <c r="L505" s="208"/>
      <c r="N505" s="229"/>
    </row>
    <row r="506" spans="2:14" ht="12.75">
      <c r="B506" s="208"/>
      <c r="C506" s="208"/>
      <c r="D506" s="208"/>
      <c r="E506" s="208"/>
      <c r="F506" s="208"/>
      <c r="G506" s="208"/>
      <c r="H506" s="208"/>
      <c r="I506" s="208"/>
      <c r="J506" s="208"/>
      <c r="K506" s="208"/>
      <c r="L506" s="208"/>
      <c r="N506" s="229"/>
    </row>
    <row r="507" spans="2:14" ht="12.75">
      <c r="B507" s="208"/>
      <c r="C507" s="208"/>
      <c r="D507" s="208"/>
      <c r="E507" s="208"/>
      <c r="F507" s="208"/>
      <c r="G507" s="208"/>
      <c r="H507" s="208"/>
      <c r="I507" s="208"/>
      <c r="J507" s="208"/>
      <c r="K507" s="208"/>
      <c r="L507" s="208"/>
      <c r="N507" s="229"/>
    </row>
    <row r="508" spans="2:14" ht="12.75">
      <c r="B508" s="208"/>
      <c r="C508" s="208"/>
      <c r="D508" s="208"/>
      <c r="E508" s="208"/>
      <c r="F508" s="208"/>
      <c r="G508" s="208"/>
      <c r="H508" s="208"/>
      <c r="I508" s="208"/>
      <c r="J508" s="208"/>
      <c r="K508" s="208"/>
      <c r="L508" s="208"/>
      <c r="N508" s="229"/>
    </row>
    <row r="509" spans="2:14" ht="12.75">
      <c r="B509" s="208"/>
      <c r="C509" s="208"/>
      <c r="D509" s="208"/>
      <c r="E509" s="208"/>
      <c r="F509" s="208"/>
      <c r="G509" s="208"/>
      <c r="H509" s="208"/>
      <c r="I509" s="208"/>
      <c r="J509" s="208"/>
      <c r="K509" s="208"/>
      <c r="L509" s="208"/>
      <c r="N509" s="229"/>
    </row>
    <row r="510" spans="2:14" ht="12.75">
      <c r="B510" s="208"/>
      <c r="C510" s="208"/>
      <c r="D510" s="208"/>
      <c r="E510" s="208"/>
      <c r="F510" s="208"/>
      <c r="G510" s="208"/>
      <c r="H510" s="208"/>
      <c r="I510" s="208"/>
      <c r="J510" s="208"/>
      <c r="K510" s="208"/>
      <c r="L510" s="208"/>
      <c r="N510" s="229"/>
    </row>
    <row r="511" spans="2:14" ht="12.75">
      <c r="B511" s="208"/>
      <c r="C511" s="208"/>
      <c r="D511" s="208"/>
      <c r="E511" s="208"/>
      <c r="F511" s="208"/>
      <c r="G511" s="208"/>
      <c r="H511" s="208"/>
      <c r="I511" s="208"/>
      <c r="J511" s="208"/>
      <c r="K511" s="208"/>
      <c r="L511" s="208"/>
      <c r="N511" s="229"/>
    </row>
    <row r="512" spans="2:14" ht="12.75">
      <c r="B512" s="208"/>
      <c r="C512" s="208"/>
      <c r="D512" s="208"/>
      <c r="E512" s="208"/>
      <c r="F512" s="208"/>
      <c r="G512" s="208"/>
      <c r="H512" s="208"/>
      <c r="I512" s="208"/>
      <c r="J512" s="208"/>
      <c r="K512" s="208"/>
      <c r="L512" s="208"/>
      <c r="N512" s="229"/>
    </row>
    <row r="513" spans="2:14" ht="12.75">
      <c r="B513" s="208"/>
      <c r="C513" s="208"/>
      <c r="D513" s="208"/>
      <c r="E513" s="208"/>
      <c r="F513" s="208"/>
      <c r="G513" s="208"/>
      <c r="H513" s="208"/>
      <c r="I513" s="208"/>
      <c r="J513" s="208"/>
      <c r="K513" s="208"/>
      <c r="L513" s="208"/>
      <c r="N513" s="229"/>
    </row>
    <row r="514" spans="2:14" ht="12.75">
      <c r="B514" s="208"/>
      <c r="C514" s="208"/>
      <c r="D514" s="208"/>
      <c r="E514" s="208"/>
      <c r="F514" s="208"/>
      <c r="G514" s="208"/>
      <c r="H514" s="208"/>
      <c r="I514" s="208"/>
      <c r="J514" s="208"/>
      <c r="K514" s="208"/>
      <c r="L514" s="208"/>
      <c r="N514" s="229"/>
    </row>
    <row r="515" spans="2:14" ht="12.75">
      <c r="B515" s="208"/>
      <c r="C515" s="208"/>
      <c r="D515" s="208"/>
      <c r="E515" s="208"/>
      <c r="F515" s="208"/>
      <c r="G515" s="208"/>
      <c r="H515" s="208"/>
      <c r="I515" s="208"/>
      <c r="J515" s="208"/>
      <c r="K515" s="208"/>
      <c r="L515" s="208"/>
      <c r="N515" s="229"/>
    </row>
    <row r="516" spans="2:14" ht="12.75">
      <c r="B516" s="208"/>
      <c r="C516" s="208"/>
      <c r="D516" s="208"/>
      <c r="E516" s="208"/>
      <c r="F516" s="208"/>
      <c r="G516" s="208"/>
      <c r="H516" s="208"/>
      <c r="I516" s="208"/>
      <c r="J516" s="208"/>
      <c r="K516" s="208"/>
      <c r="L516" s="208"/>
      <c r="N516" s="229"/>
    </row>
    <row r="517" spans="2:14" ht="12.75">
      <c r="B517" s="208"/>
      <c r="C517" s="208"/>
      <c r="D517" s="208"/>
      <c r="E517" s="208"/>
      <c r="F517" s="208"/>
      <c r="G517" s="208"/>
      <c r="H517" s="208"/>
      <c r="I517" s="208"/>
      <c r="J517" s="208"/>
      <c r="K517" s="208"/>
      <c r="L517" s="208"/>
      <c r="N517" s="229"/>
    </row>
    <row r="518" spans="2:14" ht="12.75">
      <c r="B518" s="208"/>
      <c r="C518" s="208"/>
      <c r="D518" s="208"/>
      <c r="E518" s="208"/>
      <c r="F518" s="208"/>
      <c r="G518" s="208"/>
      <c r="H518" s="208"/>
      <c r="I518" s="208"/>
      <c r="J518" s="208"/>
      <c r="K518" s="208"/>
      <c r="L518" s="208"/>
      <c r="N518" s="229"/>
    </row>
    <row r="519" spans="2:14" ht="12.75">
      <c r="B519" s="208"/>
      <c r="C519" s="208"/>
      <c r="D519" s="208"/>
      <c r="E519" s="208"/>
      <c r="F519" s="208"/>
      <c r="G519" s="208"/>
      <c r="H519" s="208"/>
      <c r="I519" s="208"/>
      <c r="J519" s="208"/>
      <c r="K519" s="208"/>
      <c r="L519" s="208"/>
      <c r="N519" s="229"/>
    </row>
    <row r="520" spans="2:14" ht="12.75">
      <c r="B520" s="208"/>
      <c r="C520" s="208"/>
      <c r="D520" s="208"/>
      <c r="E520" s="208"/>
      <c r="F520" s="208"/>
      <c r="G520" s="208"/>
      <c r="H520" s="208"/>
      <c r="I520" s="208"/>
      <c r="J520" s="208"/>
      <c r="K520" s="208"/>
      <c r="L520" s="208"/>
      <c r="N520" s="229"/>
    </row>
    <row r="521" spans="2:14" ht="12.75">
      <c r="B521" s="208"/>
      <c r="C521" s="208"/>
      <c r="D521" s="208"/>
      <c r="E521" s="208"/>
      <c r="F521" s="208"/>
      <c r="G521" s="208"/>
      <c r="H521" s="208"/>
      <c r="I521" s="208"/>
      <c r="J521" s="208"/>
      <c r="K521" s="208"/>
      <c r="L521" s="208"/>
      <c r="N521" s="229"/>
    </row>
    <row r="522" spans="2:14" ht="12.75">
      <c r="B522" s="208"/>
      <c r="C522" s="208"/>
      <c r="D522" s="208"/>
      <c r="E522" s="208"/>
      <c r="F522" s="208"/>
      <c r="G522" s="208"/>
      <c r="H522" s="208"/>
      <c r="I522" s="208"/>
      <c r="J522" s="208"/>
      <c r="K522" s="208"/>
      <c r="L522" s="208"/>
      <c r="N522" s="229"/>
    </row>
    <row r="523" spans="2:14" ht="12.75">
      <c r="B523" s="208"/>
      <c r="C523" s="208"/>
      <c r="D523" s="208"/>
      <c r="E523" s="208"/>
      <c r="F523" s="208"/>
      <c r="G523" s="208"/>
      <c r="H523" s="208"/>
      <c r="I523" s="208"/>
      <c r="J523" s="208"/>
      <c r="K523" s="208"/>
      <c r="L523" s="208"/>
      <c r="N523" s="229"/>
    </row>
    <row r="524" spans="2:14" ht="12.75">
      <c r="B524" s="208"/>
      <c r="C524" s="208"/>
      <c r="D524" s="208"/>
      <c r="E524" s="208"/>
      <c r="F524" s="208"/>
      <c r="G524" s="208"/>
      <c r="H524" s="208"/>
      <c r="I524" s="208"/>
      <c r="J524" s="208"/>
      <c r="K524" s="208"/>
      <c r="L524" s="208"/>
      <c r="N524" s="229"/>
    </row>
    <row r="525" spans="2:14" ht="12.75">
      <c r="B525" s="208"/>
      <c r="C525" s="208"/>
      <c r="D525" s="208"/>
      <c r="E525" s="208"/>
      <c r="F525" s="208"/>
      <c r="G525" s="208"/>
      <c r="H525" s="208"/>
      <c r="I525" s="208"/>
      <c r="J525" s="208"/>
      <c r="K525" s="208"/>
      <c r="L525" s="208"/>
      <c r="N525" s="229"/>
    </row>
    <row r="526" spans="2:14" ht="12.75">
      <c r="B526" s="208"/>
      <c r="C526" s="208"/>
      <c r="D526" s="208"/>
      <c r="E526" s="208"/>
      <c r="F526" s="208"/>
      <c r="G526" s="208"/>
      <c r="H526" s="208"/>
      <c r="I526" s="208"/>
      <c r="J526" s="208"/>
      <c r="K526" s="208"/>
      <c r="L526" s="208"/>
      <c r="N526" s="229"/>
    </row>
    <row r="527" spans="2:14" ht="12.75">
      <c r="B527" s="208"/>
      <c r="C527" s="208"/>
      <c r="D527" s="208"/>
      <c r="E527" s="208"/>
      <c r="F527" s="208"/>
      <c r="G527" s="208"/>
      <c r="H527" s="208"/>
      <c r="I527" s="208"/>
      <c r="J527" s="208"/>
      <c r="K527" s="208"/>
      <c r="L527" s="208"/>
      <c r="N527" s="229"/>
    </row>
    <row r="528" spans="2:14" ht="12.75">
      <c r="B528" s="208"/>
      <c r="C528" s="208"/>
      <c r="D528" s="208"/>
      <c r="E528" s="208"/>
      <c r="F528" s="208"/>
      <c r="G528" s="208"/>
      <c r="H528" s="208"/>
      <c r="I528" s="208"/>
      <c r="J528" s="208"/>
      <c r="K528" s="208"/>
      <c r="L528" s="208"/>
      <c r="N528" s="229"/>
    </row>
    <row r="529" spans="2:14" ht="12.75">
      <c r="B529" s="208"/>
      <c r="C529" s="208"/>
      <c r="D529" s="208"/>
      <c r="E529" s="208"/>
      <c r="F529" s="208"/>
      <c r="G529" s="208"/>
      <c r="H529" s="208"/>
      <c r="I529" s="208"/>
      <c r="J529" s="208"/>
      <c r="K529" s="208"/>
      <c r="L529" s="208"/>
      <c r="N529" s="229"/>
    </row>
    <row r="530" spans="2:14" ht="12.75">
      <c r="B530" s="208"/>
      <c r="C530" s="208"/>
      <c r="D530" s="208"/>
      <c r="E530" s="208"/>
      <c r="F530" s="208"/>
      <c r="G530" s="208"/>
      <c r="H530" s="208"/>
      <c r="I530" s="208"/>
      <c r="J530" s="208"/>
      <c r="K530" s="208"/>
      <c r="L530" s="208"/>
      <c r="N530" s="229"/>
    </row>
    <row r="531" spans="2:14" ht="12.75">
      <c r="B531" s="208"/>
      <c r="C531" s="208"/>
      <c r="D531" s="208"/>
      <c r="E531" s="208"/>
      <c r="F531" s="208"/>
      <c r="G531" s="208"/>
      <c r="H531" s="208"/>
      <c r="I531" s="208"/>
      <c r="J531" s="208"/>
      <c r="K531" s="208"/>
      <c r="L531" s="208"/>
      <c r="N531" s="229"/>
    </row>
    <row r="532" spans="2:14" ht="12.75">
      <c r="B532" s="208"/>
      <c r="C532" s="208"/>
      <c r="D532" s="208"/>
      <c r="E532" s="208"/>
      <c r="F532" s="208"/>
      <c r="G532" s="208"/>
      <c r="H532" s="208"/>
      <c r="I532" s="208"/>
      <c r="J532" s="208"/>
      <c r="K532" s="208"/>
      <c r="L532" s="208"/>
      <c r="N532" s="229"/>
    </row>
    <row r="533" spans="2:14" ht="12.75">
      <c r="B533" s="208"/>
      <c r="C533" s="208"/>
      <c r="D533" s="208"/>
      <c r="E533" s="208"/>
      <c r="F533" s="208"/>
      <c r="G533" s="208"/>
      <c r="H533" s="208"/>
      <c r="I533" s="208"/>
      <c r="J533" s="208"/>
      <c r="K533" s="208"/>
      <c r="L533" s="208"/>
      <c r="N533" s="229"/>
    </row>
    <row r="534" spans="2:14" ht="12.75">
      <c r="B534" s="208"/>
      <c r="C534" s="208"/>
      <c r="D534" s="208"/>
      <c r="E534" s="208"/>
      <c r="F534" s="208"/>
      <c r="G534" s="208"/>
      <c r="H534" s="208"/>
      <c r="I534" s="208"/>
      <c r="J534" s="208"/>
      <c r="K534" s="208"/>
      <c r="L534" s="208"/>
      <c r="N534" s="229"/>
    </row>
    <row r="535" spans="2:14" ht="12.75">
      <c r="B535" s="208"/>
      <c r="C535" s="208"/>
      <c r="D535" s="208"/>
      <c r="E535" s="208"/>
      <c r="F535" s="208"/>
      <c r="G535" s="208"/>
      <c r="H535" s="208"/>
      <c r="I535" s="208"/>
      <c r="J535" s="208"/>
      <c r="K535" s="208"/>
      <c r="L535" s="208"/>
      <c r="N535" s="229"/>
    </row>
    <row r="536" spans="2:14" ht="12.75">
      <c r="B536" s="208"/>
      <c r="C536" s="208"/>
      <c r="D536" s="208"/>
      <c r="E536" s="208"/>
      <c r="F536" s="208"/>
      <c r="G536" s="208"/>
      <c r="H536" s="208"/>
      <c r="I536" s="208"/>
      <c r="J536" s="208"/>
      <c r="K536" s="208"/>
      <c r="L536" s="208"/>
      <c r="N536" s="229"/>
    </row>
    <row r="537" spans="2:14" ht="12.75">
      <c r="B537" s="208"/>
      <c r="C537" s="208"/>
      <c r="D537" s="208"/>
      <c r="E537" s="208"/>
      <c r="F537" s="208"/>
      <c r="G537" s="208"/>
      <c r="H537" s="208"/>
      <c r="I537" s="208"/>
      <c r="J537" s="208"/>
      <c r="K537" s="208"/>
      <c r="L537" s="208"/>
      <c r="N537" s="229"/>
    </row>
    <row r="538" spans="2:14" ht="12.75">
      <c r="B538" s="208"/>
      <c r="C538" s="208"/>
      <c r="D538" s="208"/>
      <c r="E538" s="208"/>
      <c r="F538" s="208"/>
      <c r="G538" s="208"/>
      <c r="H538" s="208"/>
      <c r="I538" s="208"/>
      <c r="J538" s="208"/>
      <c r="K538" s="208"/>
      <c r="L538" s="208"/>
      <c r="N538" s="229"/>
    </row>
    <row r="539" spans="2:14" ht="12.75">
      <c r="B539" s="208"/>
      <c r="C539" s="208"/>
      <c r="D539" s="208"/>
      <c r="E539" s="208"/>
      <c r="F539" s="208"/>
      <c r="G539" s="208"/>
      <c r="H539" s="208"/>
      <c r="I539" s="208"/>
      <c r="J539" s="208"/>
      <c r="K539" s="208"/>
      <c r="L539" s="208"/>
      <c r="N539" s="229"/>
    </row>
    <row r="540" spans="2:14" ht="12.75">
      <c r="B540" s="208"/>
      <c r="C540" s="208"/>
      <c r="D540" s="208"/>
      <c r="E540" s="208"/>
      <c r="F540" s="208"/>
      <c r="G540" s="208"/>
      <c r="H540" s="208"/>
      <c r="I540" s="208"/>
      <c r="J540" s="208"/>
      <c r="K540" s="208"/>
      <c r="L540" s="208"/>
      <c r="N540" s="229"/>
    </row>
    <row r="541" spans="2:14" ht="12.75">
      <c r="B541" s="208"/>
      <c r="C541" s="208"/>
      <c r="D541" s="208"/>
      <c r="E541" s="208"/>
      <c r="F541" s="208"/>
      <c r="G541" s="208"/>
      <c r="H541" s="208"/>
      <c r="I541" s="208"/>
      <c r="J541" s="208"/>
      <c r="K541" s="208"/>
      <c r="L541" s="208"/>
      <c r="N541" s="229"/>
    </row>
    <row r="542" spans="2:14" ht="12.75">
      <c r="B542" s="208"/>
      <c r="C542" s="208"/>
      <c r="D542" s="208"/>
      <c r="E542" s="208"/>
      <c r="F542" s="208"/>
      <c r="G542" s="208"/>
      <c r="H542" s="208"/>
      <c r="I542" s="208"/>
      <c r="J542" s="208"/>
      <c r="K542" s="208"/>
      <c r="L542" s="208"/>
      <c r="N542" s="229"/>
    </row>
    <row r="543" spans="2:14" ht="12.75">
      <c r="B543" s="208"/>
      <c r="C543" s="208"/>
      <c r="D543" s="208"/>
      <c r="E543" s="208"/>
      <c r="F543" s="208"/>
      <c r="G543" s="208"/>
      <c r="H543" s="208"/>
      <c r="I543" s="208"/>
      <c r="J543" s="208"/>
      <c r="K543" s="208"/>
      <c r="L543" s="208"/>
      <c r="N543" s="229"/>
    </row>
    <row r="544" spans="2:14" ht="12.75">
      <c r="B544" s="208"/>
      <c r="C544" s="208"/>
      <c r="D544" s="208"/>
      <c r="E544" s="208"/>
      <c r="F544" s="208"/>
      <c r="G544" s="208"/>
      <c r="H544" s="208"/>
      <c r="I544" s="208"/>
      <c r="J544" s="208"/>
      <c r="K544" s="208"/>
      <c r="L544" s="208"/>
      <c r="N544" s="229"/>
    </row>
    <row r="545" spans="2:14" ht="12.75">
      <c r="B545" s="208"/>
      <c r="C545" s="208"/>
      <c r="D545" s="208"/>
      <c r="E545" s="208"/>
      <c r="F545" s="208"/>
      <c r="G545" s="208"/>
      <c r="H545" s="208"/>
      <c r="I545" s="208"/>
      <c r="J545" s="208"/>
      <c r="K545" s="208"/>
      <c r="L545" s="208"/>
      <c r="N545" s="229"/>
    </row>
    <row r="546" spans="2:14" ht="12.75">
      <c r="B546" s="208"/>
      <c r="C546" s="208"/>
      <c r="D546" s="208"/>
      <c r="E546" s="208"/>
      <c r="F546" s="208"/>
      <c r="G546" s="208"/>
      <c r="H546" s="208"/>
      <c r="I546" s="208"/>
      <c r="J546" s="208"/>
      <c r="K546" s="208"/>
      <c r="L546" s="208"/>
      <c r="N546" s="229"/>
    </row>
    <row r="547" spans="2:14" ht="12.75">
      <c r="B547" s="208"/>
      <c r="C547" s="208"/>
      <c r="D547" s="208"/>
      <c r="E547" s="208"/>
      <c r="F547" s="208"/>
      <c r="G547" s="208"/>
      <c r="H547" s="208"/>
      <c r="I547" s="208"/>
      <c r="J547" s="208"/>
      <c r="K547" s="208"/>
      <c r="L547" s="208"/>
      <c r="N547" s="229"/>
    </row>
    <row r="548" spans="2:14" ht="12.75">
      <c r="B548" s="208"/>
      <c r="C548" s="208"/>
      <c r="D548" s="208"/>
      <c r="E548" s="208"/>
      <c r="F548" s="208"/>
      <c r="G548" s="208"/>
      <c r="H548" s="208"/>
      <c r="I548" s="208"/>
      <c r="J548" s="208"/>
      <c r="K548" s="208"/>
      <c r="L548" s="208"/>
      <c r="N548" s="229"/>
    </row>
    <row r="549" spans="2:14" ht="12.75">
      <c r="B549" s="208"/>
      <c r="C549" s="208"/>
      <c r="D549" s="208"/>
      <c r="E549" s="208"/>
      <c r="F549" s="208"/>
      <c r="G549" s="208"/>
      <c r="H549" s="208"/>
      <c r="I549" s="208"/>
      <c r="J549" s="208"/>
      <c r="K549" s="208"/>
      <c r="L549" s="208"/>
      <c r="N549" s="229"/>
    </row>
    <row r="550" spans="2:14" ht="12.75">
      <c r="B550" s="208"/>
      <c r="C550" s="208"/>
      <c r="D550" s="208"/>
      <c r="E550" s="208"/>
      <c r="F550" s="208"/>
      <c r="G550" s="208"/>
      <c r="H550" s="208"/>
      <c r="I550" s="208"/>
      <c r="J550" s="208"/>
      <c r="K550" s="208"/>
      <c r="L550" s="208"/>
      <c r="N550" s="229"/>
    </row>
    <row r="551" spans="2:14" ht="12.75">
      <c r="B551" s="208"/>
      <c r="C551" s="208"/>
      <c r="D551" s="208"/>
      <c r="E551" s="208"/>
      <c r="F551" s="208"/>
      <c r="G551" s="208"/>
      <c r="H551" s="208"/>
      <c r="I551" s="208"/>
      <c r="J551" s="208"/>
      <c r="K551" s="208"/>
      <c r="L551" s="208"/>
      <c r="N551" s="229"/>
    </row>
    <row r="552" spans="2:14" ht="12.75">
      <c r="B552" s="208"/>
      <c r="C552" s="208"/>
      <c r="D552" s="208"/>
      <c r="E552" s="208"/>
      <c r="F552" s="208"/>
      <c r="G552" s="208"/>
      <c r="H552" s="208"/>
      <c r="I552" s="208"/>
      <c r="J552" s="208"/>
      <c r="K552" s="208"/>
      <c r="L552" s="208"/>
      <c r="N552" s="229"/>
    </row>
    <row r="553" spans="2:14" ht="12.75">
      <c r="B553" s="208"/>
      <c r="C553" s="208"/>
      <c r="D553" s="208"/>
      <c r="E553" s="208"/>
      <c r="F553" s="208"/>
      <c r="G553" s="208"/>
      <c r="H553" s="208"/>
      <c r="I553" s="208"/>
      <c r="J553" s="208"/>
      <c r="K553" s="208"/>
      <c r="L553" s="208"/>
      <c r="N553" s="229"/>
    </row>
    <row r="554" spans="2:14" ht="12.75">
      <c r="B554" s="208"/>
      <c r="C554" s="208"/>
      <c r="D554" s="208"/>
      <c r="E554" s="208"/>
      <c r="F554" s="208"/>
      <c r="G554" s="208"/>
      <c r="H554" s="208"/>
      <c r="I554" s="208"/>
      <c r="J554" s="208"/>
      <c r="K554" s="208"/>
      <c r="L554" s="208"/>
      <c r="N554" s="229"/>
    </row>
    <row r="555" spans="2:14" ht="12.75"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N555" s="229"/>
    </row>
    <row r="556" spans="2:14" ht="12.75">
      <c r="B556" s="208"/>
      <c r="C556" s="208"/>
      <c r="D556" s="208"/>
      <c r="E556" s="208"/>
      <c r="F556" s="208"/>
      <c r="G556" s="208"/>
      <c r="H556" s="208"/>
      <c r="I556" s="208"/>
      <c r="J556" s="208"/>
      <c r="K556" s="208"/>
      <c r="L556" s="208"/>
      <c r="N556" s="229"/>
    </row>
    <row r="557" spans="2:14" ht="12.75">
      <c r="B557" s="208"/>
      <c r="C557" s="208"/>
      <c r="D557" s="208"/>
      <c r="E557" s="208"/>
      <c r="F557" s="208"/>
      <c r="G557" s="208"/>
      <c r="H557" s="208"/>
      <c r="I557" s="208"/>
      <c r="J557" s="208"/>
      <c r="K557" s="208"/>
      <c r="L557" s="208"/>
      <c r="N557" s="229"/>
    </row>
    <row r="558" spans="2:14" ht="12.75">
      <c r="B558" s="208"/>
      <c r="C558" s="208"/>
      <c r="D558" s="208"/>
      <c r="E558" s="208"/>
      <c r="F558" s="208"/>
      <c r="G558" s="208"/>
      <c r="H558" s="208"/>
      <c r="I558" s="208"/>
      <c r="J558" s="208"/>
      <c r="K558" s="208"/>
      <c r="L558" s="208"/>
      <c r="N558" s="229"/>
    </row>
    <row r="559" spans="2:14" ht="12.75">
      <c r="B559" s="208"/>
      <c r="C559" s="208"/>
      <c r="D559" s="208"/>
      <c r="E559" s="208"/>
      <c r="F559" s="208"/>
      <c r="G559" s="208"/>
      <c r="H559" s="208"/>
      <c r="I559" s="208"/>
      <c r="J559" s="208"/>
      <c r="K559" s="208"/>
      <c r="L559" s="208"/>
      <c r="N559" s="229"/>
    </row>
    <row r="560" spans="2:14" ht="12.75">
      <c r="B560" s="208"/>
      <c r="C560" s="208"/>
      <c r="D560" s="208"/>
      <c r="E560" s="208"/>
      <c r="F560" s="208"/>
      <c r="G560" s="208"/>
      <c r="H560" s="208"/>
      <c r="I560" s="208"/>
      <c r="J560" s="208"/>
      <c r="K560" s="208"/>
      <c r="L560" s="208"/>
      <c r="N560" s="229"/>
    </row>
    <row r="561" spans="2:14" ht="12.75">
      <c r="B561" s="208"/>
      <c r="C561" s="208"/>
      <c r="D561" s="208"/>
      <c r="E561" s="208"/>
      <c r="F561" s="208"/>
      <c r="G561" s="208"/>
      <c r="H561" s="208"/>
      <c r="I561" s="208"/>
      <c r="J561" s="208"/>
      <c r="K561" s="208"/>
      <c r="L561" s="208"/>
      <c r="N561" s="229"/>
    </row>
    <row r="562" spans="2:14" ht="12.75">
      <c r="B562" s="208"/>
      <c r="C562" s="208"/>
      <c r="D562" s="208"/>
      <c r="E562" s="208"/>
      <c r="F562" s="208"/>
      <c r="G562" s="208"/>
      <c r="H562" s="208"/>
      <c r="I562" s="208"/>
      <c r="J562" s="208"/>
      <c r="K562" s="208"/>
      <c r="L562" s="208"/>
      <c r="N562" s="229"/>
    </row>
    <row r="563" spans="2:14" ht="12.75">
      <c r="B563" s="208"/>
      <c r="C563" s="208"/>
      <c r="D563" s="208"/>
      <c r="E563" s="208"/>
      <c r="F563" s="208"/>
      <c r="G563" s="208"/>
      <c r="H563" s="208"/>
      <c r="I563" s="208"/>
      <c r="J563" s="208"/>
      <c r="K563" s="208"/>
      <c r="L563" s="208"/>
      <c r="N563" s="229"/>
    </row>
    <row r="564" spans="2:14" ht="12.75">
      <c r="B564" s="208"/>
      <c r="C564" s="208"/>
      <c r="D564" s="208"/>
      <c r="E564" s="208"/>
      <c r="F564" s="208"/>
      <c r="G564" s="208"/>
      <c r="H564" s="208"/>
      <c r="I564" s="208"/>
      <c r="J564" s="208"/>
      <c r="K564" s="208"/>
      <c r="L564" s="208"/>
      <c r="N564" s="229"/>
    </row>
    <row r="565" spans="2:14" ht="12.75">
      <c r="B565" s="208"/>
      <c r="C565" s="208"/>
      <c r="D565" s="208"/>
      <c r="E565" s="208"/>
      <c r="F565" s="208"/>
      <c r="G565" s="208"/>
      <c r="H565" s="208"/>
      <c r="I565" s="208"/>
      <c r="J565" s="208"/>
      <c r="K565" s="208"/>
      <c r="L565" s="208"/>
      <c r="N565" s="229"/>
    </row>
    <row r="566" spans="2:14" ht="12.75">
      <c r="B566" s="208"/>
      <c r="C566" s="208"/>
      <c r="D566" s="208"/>
      <c r="E566" s="208"/>
      <c r="F566" s="208"/>
      <c r="G566" s="208"/>
      <c r="H566" s="208"/>
      <c r="I566" s="208"/>
      <c r="J566" s="208"/>
      <c r="K566" s="208"/>
      <c r="L566" s="208"/>
      <c r="N566" s="229"/>
    </row>
    <row r="567" spans="2:14" ht="12.75">
      <c r="B567" s="208"/>
      <c r="C567" s="208"/>
      <c r="D567" s="208"/>
      <c r="E567" s="208"/>
      <c r="F567" s="208"/>
      <c r="G567" s="208"/>
      <c r="H567" s="208"/>
      <c r="I567" s="208"/>
      <c r="J567" s="208"/>
      <c r="K567" s="208"/>
      <c r="L567" s="208"/>
      <c r="N567" s="229"/>
    </row>
    <row r="568" spans="2:14" ht="12.75">
      <c r="B568" s="208"/>
      <c r="C568" s="208"/>
      <c r="D568" s="208"/>
      <c r="E568" s="208"/>
      <c r="F568" s="208"/>
      <c r="G568" s="208"/>
      <c r="H568" s="208"/>
      <c r="I568" s="208"/>
      <c r="J568" s="208"/>
      <c r="K568" s="208"/>
      <c r="L568" s="208"/>
      <c r="N568" s="229"/>
    </row>
    <row r="569" spans="2:14" ht="12.75">
      <c r="B569" s="208"/>
      <c r="C569" s="208"/>
      <c r="D569" s="208"/>
      <c r="E569" s="208"/>
      <c r="F569" s="208"/>
      <c r="G569" s="208"/>
      <c r="H569" s="208"/>
      <c r="I569" s="208"/>
      <c r="J569" s="208"/>
      <c r="K569" s="208"/>
      <c r="L569" s="208"/>
      <c r="N569" s="229"/>
    </row>
    <row r="570" spans="2:14" ht="12.75">
      <c r="B570" s="208"/>
      <c r="C570" s="208"/>
      <c r="D570" s="208"/>
      <c r="E570" s="208"/>
      <c r="F570" s="208"/>
      <c r="G570" s="208"/>
      <c r="H570" s="208"/>
      <c r="I570" s="208"/>
      <c r="J570" s="208"/>
      <c r="K570" s="208"/>
      <c r="L570" s="208"/>
      <c r="N570" s="229"/>
    </row>
    <row r="571" spans="2:14" ht="12.75">
      <c r="B571" s="208"/>
      <c r="C571" s="208"/>
      <c r="D571" s="208"/>
      <c r="E571" s="208"/>
      <c r="F571" s="208"/>
      <c r="G571" s="208"/>
      <c r="H571" s="208"/>
      <c r="I571" s="208"/>
      <c r="J571" s="208"/>
      <c r="K571" s="208"/>
      <c r="L571" s="208"/>
      <c r="N571" s="229"/>
    </row>
    <row r="572" spans="2:14" ht="12.75">
      <c r="B572" s="208"/>
      <c r="C572" s="208"/>
      <c r="D572" s="208"/>
      <c r="E572" s="208"/>
      <c r="F572" s="208"/>
      <c r="G572" s="208"/>
      <c r="H572" s="208"/>
      <c r="I572" s="208"/>
      <c r="J572" s="208"/>
      <c r="K572" s="208"/>
      <c r="L572" s="208"/>
      <c r="N572" s="229"/>
    </row>
    <row r="573" spans="2:14" ht="12.75">
      <c r="B573" s="208"/>
      <c r="C573" s="208"/>
      <c r="D573" s="208"/>
      <c r="E573" s="208"/>
      <c r="F573" s="208"/>
      <c r="G573" s="208"/>
      <c r="H573" s="208"/>
      <c r="I573" s="208"/>
      <c r="J573" s="208"/>
      <c r="K573" s="208"/>
      <c r="L573" s="208"/>
      <c r="N573" s="229"/>
    </row>
    <row r="574" spans="2:14" ht="12.75">
      <c r="B574" s="208"/>
      <c r="C574" s="208"/>
      <c r="D574" s="208"/>
      <c r="E574" s="208"/>
      <c r="F574" s="208"/>
      <c r="G574" s="208"/>
      <c r="H574" s="208"/>
      <c r="I574" s="208"/>
      <c r="J574" s="208"/>
      <c r="K574" s="208"/>
      <c r="L574" s="208"/>
      <c r="N574" s="229"/>
    </row>
    <row r="575" spans="2:14" ht="12.75">
      <c r="B575" s="208"/>
      <c r="C575" s="208"/>
      <c r="D575" s="208"/>
      <c r="E575" s="208"/>
      <c r="F575" s="208"/>
      <c r="G575" s="208"/>
      <c r="H575" s="208"/>
      <c r="I575" s="208"/>
      <c r="J575" s="208"/>
      <c r="K575" s="208"/>
      <c r="L575" s="208"/>
      <c r="N575" s="229"/>
    </row>
    <row r="576" spans="2:14" ht="12.75">
      <c r="B576" s="208"/>
      <c r="C576" s="208"/>
      <c r="D576" s="208"/>
      <c r="E576" s="208"/>
      <c r="F576" s="208"/>
      <c r="G576" s="208"/>
      <c r="H576" s="208"/>
      <c r="I576" s="208"/>
      <c r="J576" s="208"/>
      <c r="K576" s="208"/>
      <c r="L576" s="208"/>
      <c r="N576" s="229"/>
    </row>
    <row r="577" spans="2:14" ht="12.75">
      <c r="B577" s="208"/>
      <c r="C577" s="208"/>
      <c r="D577" s="208"/>
      <c r="E577" s="208"/>
      <c r="F577" s="208"/>
      <c r="G577" s="208"/>
      <c r="H577" s="208"/>
      <c r="I577" s="208"/>
      <c r="J577" s="208"/>
      <c r="K577" s="208"/>
      <c r="L577" s="208"/>
      <c r="N577" s="229"/>
    </row>
    <row r="578" spans="2:14" ht="12.75">
      <c r="B578" s="208"/>
      <c r="C578" s="208"/>
      <c r="D578" s="208"/>
      <c r="E578" s="208"/>
      <c r="F578" s="208"/>
      <c r="G578" s="208"/>
      <c r="H578" s="208"/>
      <c r="I578" s="208"/>
      <c r="J578" s="208"/>
      <c r="K578" s="208"/>
      <c r="L578" s="208"/>
      <c r="N578" s="229"/>
    </row>
    <row r="579" spans="2:14" ht="12.75">
      <c r="B579" s="208"/>
      <c r="C579" s="208"/>
      <c r="D579" s="208"/>
      <c r="E579" s="208"/>
      <c r="F579" s="208"/>
      <c r="G579" s="208"/>
      <c r="H579" s="208"/>
      <c r="I579" s="208"/>
      <c r="J579" s="208"/>
      <c r="K579" s="208"/>
      <c r="L579" s="208"/>
      <c r="N579" s="229"/>
    </row>
    <row r="580" spans="2:14" ht="12.75">
      <c r="B580" s="208"/>
      <c r="C580" s="208"/>
      <c r="D580" s="208"/>
      <c r="E580" s="208"/>
      <c r="F580" s="208"/>
      <c r="G580" s="208"/>
      <c r="H580" s="208"/>
      <c r="I580" s="208"/>
      <c r="J580" s="208"/>
      <c r="K580" s="208"/>
      <c r="L580" s="208"/>
      <c r="N580" s="229"/>
    </row>
    <row r="581" spans="2:14" ht="12.75">
      <c r="B581" s="208"/>
      <c r="C581" s="208"/>
      <c r="D581" s="208"/>
      <c r="E581" s="208"/>
      <c r="F581" s="208"/>
      <c r="G581" s="208"/>
      <c r="H581" s="208"/>
      <c r="I581" s="208"/>
      <c r="J581" s="208"/>
      <c r="K581" s="208"/>
      <c r="L581" s="208"/>
      <c r="N581" s="229"/>
    </row>
    <row r="582" spans="2:14" ht="12.75">
      <c r="B582" s="208"/>
      <c r="C582" s="208"/>
      <c r="D582" s="208"/>
      <c r="E582" s="208"/>
      <c r="F582" s="208"/>
      <c r="G582" s="208"/>
      <c r="H582" s="208"/>
      <c r="I582" s="208"/>
      <c r="J582" s="208"/>
      <c r="K582" s="208"/>
      <c r="L582" s="208"/>
      <c r="N582" s="229"/>
    </row>
    <row r="583" spans="2:14" ht="12.75">
      <c r="B583" s="208"/>
      <c r="C583" s="208"/>
      <c r="D583" s="208"/>
      <c r="E583" s="208"/>
      <c r="F583" s="208"/>
      <c r="G583" s="208"/>
      <c r="H583" s="208"/>
      <c r="I583" s="208"/>
      <c r="J583" s="208"/>
      <c r="K583" s="208"/>
      <c r="L583" s="208"/>
      <c r="N583" s="229"/>
    </row>
    <row r="584" spans="2:14" ht="12.75">
      <c r="B584" s="208"/>
      <c r="C584" s="208"/>
      <c r="D584" s="208"/>
      <c r="E584" s="208"/>
      <c r="F584" s="208"/>
      <c r="G584" s="208"/>
      <c r="H584" s="208"/>
      <c r="I584" s="208"/>
      <c r="J584" s="208"/>
      <c r="K584" s="208"/>
      <c r="L584" s="208"/>
      <c r="N584" s="229"/>
    </row>
    <row r="585" spans="2:14" ht="12.75">
      <c r="B585" s="208"/>
      <c r="C585" s="208"/>
      <c r="D585" s="208"/>
      <c r="E585" s="208"/>
      <c r="F585" s="208"/>
      <c r="G585" s="208"/>
      <c r="H585" s="208"/>
      <c r="I585" s="208"/>
      <c r="J585" s="208"/>
      <c r="K585" s="208"/>
      <c r="L585" s="208"/>
      <c r="N585" s="229"/>
    </row>
    <row r="586" spans="2:14" ht="12.75">
      <c r="B586" s="208"/>
      <c r="C586" s="208"/>
      <c r="D586" s="208"/>
      <c r="E586" s="208"/>
      <c r="F586" s="208"/>
      <c r="G586" s="208"/>
      <c r="H586" s="208"/>
      <c r="I586" s="208"/>
      <c r="J586" s="208"/>
      <c r="K586" s="208"/>
      <c r="L586" s="208"/>
      <c r="N586" s="229"/>
    </row>
    <row r="587" spans="2:14" ht="12.75">
      <c r="B587" s="208"/>
      <c r="C587" s="208"/>
      <c r="D587" s="208"/>
      <c r="E587" s="208"/>
      <c r="F587" s="208"/>
      <c r="G587" s="208"/>
      <c r="H587" s="208"/>
      <c r="I587" s="208"/>
      <c r="J587" s="208"/>
      <c r="K587" s="208"/>
      <c r="L587" s="208"/>
      <c r="N587" s="229"/>
    </row>
    <row r="588" spans="2:14" ht="12.75">
      <c r="B588" s="208"/>
      <c r="C588" s="208"/>
      <c r="D588" s="208"/>
      <c r="E588" s="208"/>
      <c r="F588" s="208"/>
      <c r="G588" s="208"/>
      <c r="H588" s="208"/>
      <c r="I588" s="208"/>
      <c r="J588" s="208"/>
      <c r="K588" s="208"/>
      <c r="L588" s="208"/>
      <c r="N588" s="229"/>
    </row>
    <row r="589" spans="2:14" ht="12.75">
      <c r="B589" s="208"/>
      <c r="C589" s="208"/>
      <c r="D589" s="208"/>
      <c r="E589" s="208"/>
      <c r="F589" s="208"/>
      <c r="G589" s="208"/>
      <c r="H589" s="208"/>
      <c r="I589" s="208"/>
      <c r="J589" s="208"/>
      <c r="K589" s="208"/>
      <c r="L589" s="208"/>
      <c r="N589" s="229"/>
    </row>
    <row r="590" spans="2:14" ht="12.75">
      <c r="B590" s="208"/>
      <c r="C590" s="208"/>
      <c r="D590" s="208"/>
      <c r="E590" s="208"/>
      <c r="F590" s="208"/>
      <c r="G590" s="208"/>
      <c r="H590" s="208"/>
      <c r="I590" s="208"/>
      <c r="J590" s="208"/>
      <c r="K590" s="208"/>
      <c r="L590" s="208"/>
      <c r="N590" s="229"/>
    </row>
    <row r="591" spans="2:14" ht="12.75">
      <c r="B591" s="208"/>
      <c r="C591" s="208"/>
      <c r="D591" s="208"/>
      <c r="E591" s="208"/>
      <c r="F591" s="208"/>
      <c r="G591" s="208"/>
      <c r="H591" s="208"/>
      <c r="I591" s="208"/>
      <c r="J591" s="208"/>
      <c r="K591" s="208"/>
      <c r="L591" s="208"/>
      <c r="N591" s="229"/>
    </row>
    <row r="592" spans="2:14" ht="12.75">
      <c r="B592" s="208"/>
      <c r="C592" s="208"/>
      <c r="D592" s="208"/>
      <c r="E592" s="208"/>
      <c r="F592" s="208"/>
      <c r="G592" s="208"/>
      <c r="H592" s="208"/>
      <c r="I592" s="208"/>
      <c r="J592" s="208"/>
      <c r="K592" s="208"/>
      <c r="L592" s="208"/>
      <c r="N592" s="229"/>
    </row>
    <row r="593" spans="2:14" ht="12.75">
      <c r="B593" s="208"/>
      <c r="C593" s="208"/>
      <c r="D593" s="208"/>
      <c r="E593" s="208"/>
      <c r="F593" s="208"/>
      <c r="G593" s="208"/>
      <c r="H593" s="208"/>
      <c r="I593" s="208"/>
      <c r="J593" s="208"/>
      <c r="K593" s="208"/>
      <c r="L593" s="208"/>
      <c r="N593" s="229"/>
    </row>
    <row r="594" spans="2:14" ht="12.75">
      <c r="B594" s="208"/>
      <c r="C594" s="208"/>
      <c r="D594" s="208"/>
      <c r="E594" s="208"/>
      <c r="F594" s="208"/>
      <c r="G594" s="208"/>
      <c r="H594" s="208"/>
      <c r="I594" s="208"/>
      <c r="J594" s="208"/>
      <c r="K594" s="208"/>
      <c r="L594" s="208"/>
      <c r="N594" s="229"/>
    </row>
    <row r="595" spans="2:14" ht="12.75">
      <c r="B595" s="208"/>
      <c r="C595" s="208"/>
      <c r="D595" s="208"/>
      <c r="E595" s="208"/>
      <c r="F595" s="208"/>
      <c r="G595" s="208"/>
      <c r="H595" s="208"/>
      <c r="I595" s="208"/>
      <c r="J595" s="208"/>
      <c r="K595" s="208"/>
      <c r="L595" s="208"/>
      <c r="N595" s="229"/>
    </row>
    <row r="596" spans="2:14" ht="12.75">
      <c r="B596" s="208"/>
      <c r="C596" s="208"/>
      <c r="D596" s="208"/>
      <c r="E596" s="208"/>
      <c r="F596" s="208"/>
      <c r="G596" s="208"/>
      <c r="H596" s="208"/>
      <c r="I596" s="208"/>
      <c r="J596" s="208"/>
      <c r="K596" s="208"/>
      <c r="L596" s="208"/>
      <c r="N596" s="229"/>
    </row>
    <row r="597" spans="2:14" ht="12.75">
      <c r="B597" s="208"/>
      <c r="C597" s="208"/>
      <c r="D597" s="208"/>
      <c r="E597" s="208"/>
      <c r="F597" s="208"/>
      <c r="G597" s="208"/>
      <c r="H597" s="208"/>
      <c r="I597" s="208"/>
      <c r="J597" s="208"/>
      <c r="K597" s="208"/>
      <c r="L597" s="208"/>
      <c r="N597" s="229"/>
    </row>
    <row r="598" spans="2:14" ht="12.75">
      <c r="B598" s="208"/>
      <c r="C598" s="208"/>
      <c r="D598" s="208"/>
      <c r="E598" s="208"/>
      <c r="F598" s="208"/>
      <c r="G598" s="208"/>
      <c r="H598" s="208"/>
      <c r="I598" s="208"/>
      <c r="J598" s="208"/>
      <c r="K598" s="208"/>
      <c r="L598" s="208"/>
      <c r="N598" s="229"/>
    </row>
  </sheetData>
  <sheetProtection/>
  <mergeCells count="10">
    <mergeCell ref="M5:T5"/>
    <mergeCell ref="K6:N6"/>
    <mergeCell ref="A7:S7"/>
    <mergeCell ref="I156:O156"/>
    <mergeCell ref="A11:O11"/>
    <mergeCell ref="I110:J110"/>
    <mergeCell ref="I155:O155"/>
    <mergeCell ref="I140:J140"/>
    <mergeCell ref="I135:J135"/>
    <mergeCell ref="I66:J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8"/>
  <sheetViews>
    <sheetView tabSelected="1" zoomScale="80" zoomScaleNormal="80" zoomScalePageLayoutView="0" workbookViewId="0" topLeftCell="A660">
      <selection activeCell="A688" sqref="A688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7.28125" style="0" customWidth="1"/>
    <col min="14" max="14" width="8.421875" style="0" customWidth="1"/>
    <col min="15" max="15" width="13.00390625" style="0" customWidth="1"/>
    <col min="16" max="16" width="14.8515625" style="250" customWidth="1"/>
    <col min="17" max="17" width="11.140625" style="465" customWidth="1"/>
    <col min="18" max="18" width="11.8515625" style="0" customWidth="1"/>
    <col min="19" max="19" width="11.57421875" style="0" customWidth="1"/>
    <col min="20" max="23" width="11.57421875" style="404" customWidth="1"/>
    <col min="25" max="25" width="10.7109375" style="0" bestFit="1" customWidth="1"/>
  </cols>
  <sheetData>
    <row r="1" spans="1:24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91"/>
      <c r="Q1" s="432"/>
      <c r="R1" s="3"/>
      <c r="S1" s="3"/>
      <c r="T1" s="376"/>
      <c r="U1" s="376"/>
      <c r="V1" s="376"/>
      <c r="W1" s="376"/>
      <c r="X1" s="4"/>
    </row>
    <row r="2" spans="1:24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143</v>
      </c>
      <c r="N2" s="2"/>
      <c r="O2" s="2"/>
      <c r="P2" s="291"/>
      <c r="Q2" s="432"/>
      <c r="R2" s="3"/>
      <c r="S2" s="3"/>
      <c r="T2" s="376"/>
      <c r="U2" s="376"/>
      <c r="V2" s="376"/>
      <c r="W2" s="376"/>
      <c r="X2" s="4"/>
    </row>
    <row r="3" spans="1:24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91"/>
      <c r="Q3" s="432"/>
      <c r="R3" s="3"/>
      <c r="S3" s="3"/>
      <c r="T3" s="376"/>
      <c r="U3" s="376"/>
      <c r="V3" s="376"/>
      <c r="W3" s="376"/>
      <c r="X3" s="4"/>
    </row>
    <row r="4" spans="1:24" ht="12.75">
      <c r="A4" s="1" t="s">
        <v>661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92"/>
      <c r="Q4" s="433"/>
      <c r="R4" s="5"/>
      <c r="S4" s="5"/>
      <c r="T4" s="376"/>
      <c r="U4" s="376"/>
      <c r="V4" s="376"/>
      <c r="W4" s="376"/>
      <c r="X4" s="4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33"/>
      <c r="Q5" s="5"/>
      <c r="R5" s="5"/>
      <c r="S5" s="376"/>
      <c r="T5" s="376"/>
      <c r="U5" s="376"/>
      <c r="V5" s="376"/>
      <c r="W5" s="4"/>
    </row>
    <row r="6" spans="1:23" ht="12.75">
      <c r="A6" s="6" t="s">
        <v>19</v>
      </c>
      <c r="B6" s="6"/>
      <c r="C6" s="6" t="s">
        <v>20</v>
      </c>
      <c r="D6" s="6"/>
      <c r="E6" s="6"/>
      <c r="F6" s="6"/>
      <c r="G6" s="6"/>
      <c r="H6" s="6"/>
      <c r="I6" s="6"/>
      <c r="J6" s="6" t="s">
        <v>21</v>
      </c>
      <c r="K6" s="6"/>
      <c r="L6" s="6"/>
      <c r="M6" s="6"/>
      <c r="N6" s="7" t="s">
        <v>0</v>
      </c>
      <c r="O6" s="7" t="s">
        <v>1</v>
      </c>
      <c r="P6" s="434" t="s">
        <v>1</v>
      </c>
      <c r="Q6" s="7" t="s">
        <v>2</v>
      </c>
      <c r="R6" s="7" t="s">
        <v>2</v>
      </c>
      <c r="S6" s="358" t="s">
        <v>554</v>
      </c>
      <c r="T6" s="358" t="s">
        <v>554</v>
      </c>
      <c r="U6" s="358" t="s">
        <v>554</v>
      </c>
      <c r="V6" s="358" t="s">
        <v>554</v>
      </c>
      <c r="W6" s="4"/>
    </row>
    <row r="7" spans="1:23" ht="12.75">
      <c r="A7" s="6" t="s">
        <v>22</v>
      </c>
      <c r="B7" s="6"/>
      <c r="C7" s="6" t="s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7" t="s">
        <v>189</v>
      </c>
      <c r="O7" s="7" t="s">
        <v>229</v>
      </c>
      <c r="P7" s="435" t="s">
        <v>533</v>
      </c>
      <c r="Q7" s="7" t="s">
        <v>543</v>
      </c>
      <c r="R7" s="322" t="s">
        <v>580</v>
      </c>
      <c r="S7" s="323" t="s">
        <v>547</v>
      </c>
      <c r="T7" s="358" t="s">
        <v>548</v>
      </c>
      <c r="U7" s="358" t="s">
        <v>549</v>
      </c>
      <c r="V7" s="358" t="s">
        <v>581</v>
      </c>
      <c r="W7" s="4"/>
    </row>
    <row r="8" spans="1:23" ht="12.75">
      <c r="A8" s="6" t="s">
        <v>24</v>
      </c>
      <c r="B8" s="6"/>
      <c r="C8" s="563" t="s">
        <v>230</v>
      </c>
      <c r="D8" s="564"/>
      <c r="E8" s="564"/>
      <c r="F8" s="564"/>
      <c r="G8" s="564"/>
      <c r="H8" s="564"/>
      <c r="I8" s="564"/>
      <c r="J8" s="6" t="s">
        <v>49</v>
      </c>
      <c r="K8" s="6"/>
      <c r="L8" s="6" t="s">
        <v>51</v>
      </c>
      <c r="M8" s="6"/>
      <c r="N8" s="8">
        <v>1</v>
      </c>
      <c r="O8" s="8">
        <v>2</v>
      </c>
      <c r="P8" s="436">
        <v>4</v>
      </c>
      <c r="Q8" s="8">
        <v>5</v>
      </c>
      <c r="R8" s="8">
        <v>6</v>
      </c>
      <c r="S8" s="358" t="s">
        <v>555</v>
      </c>
      <c r="T8" s="358" t="s">
        <v>556</v>
      </c>
      <c r="U8" s="358" t="s">
        <v>557</v>
      </c>
      <c r="V8" s="358" t="s">
        <v>558</v>
      </c>
      <c r="W8" s="4"/>
    </row>
    <row r="9" spans="1:23" ht="12.75">
      <c r="A9" s="6" t="s">
        <v>25</v>
      </c>
      <c r="B9" s="6"/>
      <c r="C9" s="6"/>
      <c r="D9" s="6"/>
      <c r="E9" s="6"/>
      <c r="F9" s="6"/>
      <c r="G9" s="6"/>
      <c r="H9" s="6"/>
      <c r="I9" s="6"/>
      <c r="J9" s="6" t="s">
        <v>50</v>
      </c>
      <c r="K9" s="6" t="s">
        <v>26</v>
      </c>
      <c r="L9" s="6" t="s">
        <v>52</v>
      </c>
      <c r="M9" s="6"/>
      <c r="N9" s="8"/>
      <c r="O9" s="8"/>
      <c r="P9" s="436"/>
      <c r="Q9" s="9"/>
      <c r="R9" s="9"/>
      <c r="S9" s="358"/>
      <c r="T9" s="358"/>
      <c r="U9" s="358"/>
      <c r="V9" s="358"/>
      <c r="W9" s="4"/>
    </row>
    <row r="10" spans="1:23" ht="12.75">
      <c r="A10" s="10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/>
      <c r="K10" s="10" t="s">
        <v>27</v>
      </c>
      <c r="L10" s="10"/>
      <c r="M10" s="10"/>
      <c r="N10" s="10"/>
      <c r="O10" s="10"/>
      <c r="P10" s="437"/>
      <c r="Q10" s="10"/>
      <c r="R10" s="10"/>
      <c r="S10" s="377"/>
      <c r="T10" s="377"/>
      <c r="U10" s="377"/>
      <c r="V10" s="377"/>
      <c r="W10" s="4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1" t="s">
        <v>118</v>
      </c>
      <c r="L11" s="11" t="s">
        <v>117</v>
      </c>
      <c r="M11" s="12"/>
      <c r="N11" s="12"/>
      <c r="O11" s="12"/>
      <c r="P11" s="438"/>
      <c r="Q11" s="12"/>
      <c r="R11" s="12"/>
      <c r="S11" s="378"/>
      <c r="T11" s="378"/>
      <c r="U11" s="378"/>
      <c r="V11" s="378"/>
      <c r="W11" s="4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4" t="s">
        <v>72</v>
      </c>
      <c r="L12" s="13" t="s">
        <v>73</v>
      </c>
      <c r="M12" s="13"/>
      <c r="N12" s="13"/>
      <c r="O12" s="13"/>
      <c r="P12" s="439"/>
      <c r="Q12" s="13"/>
      <c r="R12" s="13"/>
      <c r="S12" s="379"/>
      <c r="T12" s="379"/>
      <c r="U12" s="379"/>
      <c r="V12" s="379"/>
      <c r="W12" s="4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74</v>
      </c>
      <c r="L13" s="1" t="s">
        <v>40</v>
      </c>
      <c r="M13" s="1"/>
      <c r="N13" s="1"/>
      <c r="O13" s="1"/>
      <c r="P13" s="433"/>
      <c r="Q13" s="5"/>
      <c r="R13" s="5"/>
      <c r="S13" s="376"/>
      <c r="T13" s="376"/>
      <c r="U13" s="376"/>
      <c r="V13" s="376"/>
      <c r="W13" s="4"/>
    </row>
    <row r="14" spans="1:23" ht="12.75">
      <c r="A14" s="12" t="s">
        <v>139</v>
      </c>
      <c r="B14" s="12"/>
      <c r="C14" s="12"/>
      <c r="D14" s="12"/>
      <c r="E14" s="12"/>
      <c r="F14" s="12"/>
      <c r="G14" s="12"/>
      <c r="H14" s="12"/>
      <c r="I14" s="12"/>
      <c r="J14" s="12"/>
      <c r="K14" s="15" t="s">
        <v>56</v>
      </c>
      <c r="L14" s="15" t="s">
        <v>54</v>
      </c>
      <c r="M14" s="15"/>
      <c r="N14" s="12"/>
      <c r="O14" s="12"/>
      <c r="P14" s="438"/>
      <c r="Q14" s="12"/>
      <c r="R14" s="12"/>
      <c r="S14" s="378"/>
      <c r="T14" s="378"/>
      <c r="U14" s="378"/>
      <c r="V14" s="378"/>
      <c r="W14" s="4"/>
    </row>
    <row r="15" spans="1:2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5" t="s">
        <v>57</v>
      </c>
      <c r="L15" s="15" t="s">
        <v>55</v>
      </c>
      <c r="M15" s="15"/>
      <c r="N15" s="12"/>
      <c r="O15" s="12"/>
      <c r="P15" s="438"/>
      <c r="Q15" s="12"/>
      <c r="R15" s="12"/>
      <c r="S15" s="378"/>
      <c r="T15" s="378"/>
      <c r="U15" s="378"/>
      <c r="V15" s="378"/>
      <c r="W15" s="4"/>
    </row>
    <row r="16" spans="1:23" ht="12.75">
      <c r="A16" s="16" t="s">
        <v>233</v>
      </c>
      <c r="B16" s="17"/>
      <c r="C16" s="17"/>
      <c r="D16" s="17"/>
      <c r="E16" s="17"/>
      <c r="F16" s="17"/>
      <c r="G16" s="17"/>
      <c r="H16" s="17"/>
      <c r="I16" s="17"/>
      <c r="J16" s="17"/>
      <c r="K16" s="18" t="s">
        <v>56</v>
      </c>
      <c r="L16" s="18" t="s">
        <v>393</v>
      </c>
      <c r="M16" s="18"/>
      <c r="N16" s="17"/>
      <c r="O16" s="17"/>
      <c r="P16" s="440"/>
      <c r="Q16" s="17"/>
      <c r="R16" s="17"/>
      <c r="S16" s="380"/>
      <c r="T16" s="380"/>
      <c r="U16" s="380"/>
      <c r="V16" s="380"/>
      <c r="W16" s="4"/>
    </row>
    <row r="17" spans="1:2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9"/>
      <c r="L17" s="20" t="s">
        <v>231</v>
      </c>
      <c r="M17" s="19"/>
      <c r="N17" s="17"/>
      <c r="O17" s="17"/>
      <c r="P17" s="440"/>
      <c r="Q17" s="17"/>
      <c r="R17" s="17"/>
      <c r="S17" s="380"/>
      <c r="T17" s="380"/>
      <c r="U17" s="380"/>
      <c r="V17" s="380"/>
      <c r="W17" s="4"/>
    </row>
    <row r="18" spans="1:23" ht="12.75">
      <c r="A18" s="21" t="s">
        <v>232</v>
      </c>
      <c r="B18" s="21"/>
      <c r="C18" s="21"/>
      <c r="D18" s="21"/>
      <c r="E18" s="21"/>
      <c r="F18" s="21"/>
      <c r="G18" s="21"/>
      <c r="H18" s="21"/>
      <c r="I18" s="21"/>
      <c r="J18" s="21">
        <v>111</v>
      </c>
      <c r="K18" s="22" t="s">
        <v>58</v>
      </c>
      <c r="L18" s="546" t="s">
        <v>248</v>
      </c>
      <c r="M18" s="546"/>
      <c r="N18" s="23"/>
      <c r="O18" s="10"/>
      <c r="P18" s="437"/>
      <c r="Q18" s="10"/>
      <c r="R18" s="10"/>
      <c r="S18" s="377"/>
      <c r="T18" s="377"/>
      <c r="U18" s="377"/>
      <c r="V18" s="377"/>
      <c r="W18" s="4"/>
    </row>
    <row r="19" spans="1:23" ht="12.75">
      <c r="A19" s="21" t="s">
        <v>232</v>
      </c>
      <c r="B19" s="21">
        <v>1</v>
      </c>
      <c r="C19" s="21"/>
      <c r="D19" s="21">
        <v>3</v>
      </c>
      <c r="E19" s="21"/>
      <c r="F19" s="21">
        <v>5</v>
      </c>
      <c r="G19" s="21"/>
      <c r="H19" s="21"/>
      <c r="I19" s="21"/>
      <c r="J19" s="21">
        <v>111</v>
      </c>
      <c r="K19" s="25">
        <v>3</v>
      </c>
      <c r="L19" s="25" t="s">
        <v>3</v>
      </c>
      <c r="M19" s="25"/>
      <c r="N19" s="26">
        <f>N20+N33</f>
        <v>247657</v>
      </c>
      <c r="O19" s="26">
        <f>O20+O33</f>
        <v>513000</v>
      </c>
      <c r="P19" s="336">
        <f>P20+P33</f>
        <v>383000</v>
      </c>
      <c r="Q19" s="26">
        <f>Q20+Q33</f>
        <v>247000</v>
      </c>
      <c r="R19" s="26">
        <f>R20+R33</f>
        <v>247000</v>
      </c>
      <c r="S19" s="337" t="e">
        <f>#REF!/N19</f>
        <v>#REF!</v>
      </c>
      <c r="T19" s="337" t="e">
        <f>P19/#REF!</f>
        <v>#REF!</v>
      </c>
      <c r="U19" s="337">
        <f aca="true" t="shared" si="0" ref="U19:V34">Q19/P19</f>
        <v>0.6449086161879896</v>
      </c>
      <c r="V19" s="337">
        <f t="shared" si="0"/>
        <v>1</v>
      </c>
      <c r="W19" s="4"/>
    </row>
    <row r="20" spans="1:23" ht="12.75">
      <c r="A20" s="21" t="s">
        <v>232</v>
      </c>
      <c r="B20" s="21">
        <v>1</v>
      </c>
      <c r="C20" s="21"/>
      <c r="D20" s="21">
        <v>3</v>
      </c>
      <c r="E20" s="21"/>
      <c r="F20" s="21">
        <v>5</v>
      </c>
      <c r="G20" s="21"/>
      <c r="H20" s="21"/>
      <c r="I20" s="21"/>
      <c r="J20" s="21">
        <v>111</v>
      </c>
      <c r="K20" s="28">
        <v>32</v>
      </c>
      <c r="L20" s="29" t="s">
        <v>8</v>
      </c>
      <c r="M20" s="30"/>
      <c r="N20" s="31">
        <f>N21+N23</f>
        <v>247657</v>
      </c>
      <c r="O20" s="31">
        <f>O21+O23</f>
        <v>483000</v>
      </c>
      <c r="P20" s="336">
        <f>P21+P23</f>
        <v>383000</v>
      </c>
      <c r="Q20" s="31">
        <f>Q21+Q23</f>
        <v>247000</v>
      </c>
      <c r="R20" s="31">
        <f>R21+R23</f>
        <v>247000</v>
      </c>
      <c r="S20" s="337" t="e">
        <f>#REF!/N20</f>
        <v>#REF!</v>
      </c>
      <c r="T20" s="337" t="e">
        <f>P20/#REF!</f>
        <v>#REF!</v>
      </c>
      <c r="U20" s="337">
        <f t="shared" si="0"/>
        <v>0.6449086161879896</v>
      </c>
      <c r="V20" s="337">
        <f t="shared" si="0"/>
        <v>1</v>
      </c>
      <c r="W20" s="4"/>
    </row>
    <row r="21" spans="1:23" ht="12.75">
      <c r="A21" s="21" t="s">
        <v>232</v>
      </c>
      <c r="B21" s="21">
        <v>1</v>
      </c>
      <c r="C21" s="21"/>
      <c r="D21" s="21">
        <v>3</v>
      </c>
      <c r="E21" s="21"/>
      <c r="F21" s="21">
        <v>5</v>
      </c>
      <c r="G21" s="21"/>
      <c r="H21" s="21"/>
      <c r="I21" s="21"/>
      <c r="J21" s="21">
        <v>111</v>
      </c>
      <c r="K21" s="25">
        <v>323</v>
      </c>
      <c r="L21" s="551" t="s">
        <v>10</v>
      </c>
      <c r="M21" s="552"/>
      <c r="N21" s="53">
        <f>N22</f>
        <v>27713</v>
      </c>
      <c r="O21" s="53">
        <f>O22</f>
        <v>38000</v>
      </c>
      <c r="P21" s="336">
        <f>P22</f>
        <v>38000</v>
      </c>
      <c r="Q21" s="53">
        <f>Q22</f>
        <v>25000</v>
      </c>
      <c r="R21" s="53">
        <f>R22</f>
        <v>25000</v>
      </c>
      <c r="S21" s="337" t="e">
        <f>#REF!/N21</f>
        <v>#REF!</v>
      </c>
      <c r="T21" s="337" t="e">
        <f>P21/#REF!</f>
        <v>#REF!</v>
      </c>
      <c r="U21" s="337">
        <f t="shared" si="0"/>
        <v>0.6578947368421053</v>
      </c>
      <c r="V21" s="337">
        <f t="shared" si="0"/>
        <v>1</v>
      </c>
      <c r="W21" s="4"/>
    </row>
    <row r="22" spans="1:23" ht="12.75">
      <c r="A22" s="21" t="s">
        <v>232</v>
      </c>
      <c r="B22" s="21">
        <v>1</v>
      </c>
      <c r="C22" s="21"/>
      <c r="D22" s="21">
        <v>3</v>
      </c>
      <c r="E22" s="21"/>
      <c r="F22" s="21">
        <v>5</v>
      </c>
      <c r="G22" s="21"/>
      <c r="H22" s="21"/>
      <c r="I22" s="21"/>
      <c r="J22" s="21">
        <v>111</v>
      </c>
      <c r="K22" s="28">
        <v>3233</v>
      </c>
      <c r="L22" s="28" t="s">
        <v>77</v>
      </c>
      <c r="M22" s="28"/>
      <c r="N22" s="34">
        <v>27713</v>
      </c>
      <c r="O22" s="34">
        <v>38000</v>
      </c>
      <c r="P22" s="336">
        <v>38000</v>
      </c>
      <c r="Q22" s="34">
        <v>25000</v>
      </c>
      <c r="R22" s="34">
        <v>25000</v>
      </c>
      <c r="S22" s="337" t="e">
        <f>#REF!/N22</f>
        <v>#REF!</v>
      </c>
      <c r="T22" s="337" t="e">
        <f>P22/#REF!</f>
        <v>#REF!</v>
      </c>
      <c r="U22" s="337">
        <f t="shared" si="0"/>
        <v>0.6578947368421053</v>
      </c>
      <c r="V22" s="337">
        <f t="shared" si="0"/>
        <v>1</v>
      </c>
      <c r="W22" s="4"/>
    </row>
    <row r="23" spans="1:23" ht="12.75">
      <c r="A23" s="21" t="s">
        <v>232</v>
      </c>
      <c r="B23" s="21">
        <v>1</v>
      </c>
      <c r="C23" s="21"/>
      <c r="D23" s="21">
        <v>3</v>
      </c>
      <c r="E23" s="21"/>
      <c r="F23" s="21">
        <v>5</v>
      </c>
      <c r="G23" s="21"/>
      <c r="H23" s="21"/>
      <c r="I23" s="21"/>
      <c r="J23" s="21">
        <v>111</v>
      </c>
      <c r="K23" s="25">
        <v>329</v>
      </c>
      <c r="L23" s="551" t="s">
        <v>37</v>
      </c>
      <c r="M23" s="552"/>
      <c r="N23" s="53">
        <f>N24+N25+N26+N27+N28+N29+N30+N31+N32</f>
        <v>219944</v>
      </c>
      <c r="O23" s="53">
        <f>O24+O25+O26+O27+O28+O29+O30+O31+O32</f>
        <v>445000</v>
      </c>
      <c r="P23" s="336">
        <f>P24+P25+P26+P27+P28+P29+P30+P31+P32</f>
        <v>345000</v>
      </c>
      <c r="Q23" s="53">
        <f>Q24+Q25+Q26+Q27+Q28+Q29+Q30+Q31+Q32</f>
        <v>222000</v>
      </c>
      <c r="R23" s="53">
        <f>R24+R25+R26+R27+R28+R29+R30+R31+R32</f>
        <v>222000</v>
      </c>
      <c r="S23" s="337" t="e">
        <f>#REF!/N23</f>
        <v>#REF!</v>
      </c>
      <c r="T23" s="337" t="e">
        <f>P23/#REF!</f>
        <v>#REF!</v>
      </c>
      <c r="U23" s="337">
        <f t="shared" si="0"/>
        <v>0.6434782608695652</v>
      </c>
      <c r="V23" s="337">
        <f t="shared" si="0"/>
        <v>1</v>
      </c>
      <c r="W23" s="36"/>
    </row>
    <row r="24" spans="1:23" ht="12.75">
      <c r="A24" s="21" t="s">
        <v>232</v>
      </c>
      <c r="B24" s="21">
        <v>1</v>
      </c>
      <c r="C24" s="21"/>
      <c r="D24" s="21">
        <v>3</v>
      </c>
      <c r="E24" s="21"/>
      <c r="F24" s="21">
        <v>5</v>
      </c>
      <c r="G24" s="21"/>
      <c r="H24" s="21"/>
      <c r="I24" s="21"/>
      <c r="J24" s="21">
        <v>111</v>
      </c>
      <c r="K24" s="28">
        <v>3291</v>
      </c>
      <c r="L24" s="32" t="s">
        <v>402</v>
      </c>
      <c r="M24" s="33"/>
      <c r="N24" s="31">
        <v>198504</v>
      </c>
      <c r="O24" s="31">
        <v>195000</v>
      </c>
      <c r="P24" s="336">
        <v>195000</v>
      </c>
      <c r="Q24" s="31">
        <v>190000</v>
      </c>
      <c r="R24" s="31">
        <v>190000</v>
      </c>
      <c r="S24" s="337" t="e">
        <f>#REF!/N24</f>
        <v>#REF!</v>
      </c>
      <c r="T24" s="337" t="e">
        <f>P24/#REF!</f>
        <v>#REF!</v>
      </c>
      <c r="U24" s="337">
        <f t="shared" si="0"/>
        <v>0.9743589743589743</v>
      </c>
      <c r="V24" s="337">
        <f t="shared" si="0"/>
        <v>1</v>
      </c>
      <c r="W24" s="36"/>
    </row>
    <row r="25" spans="1:23" ht="12.75">
      <c r="A25" s="21" t="s">
        <v>232</v>
      </c>
      <c r="B25" s="21">
        <v>1</v>
      </c>
      <c r="C25" s="21"/>
      <c r="D25" s="21">
        <v>3</v>
      </c>
      <c r="E25" s="21"/>
      <c r="F25" s="21">
        <v>5</v>
      </c>
      <c r="G25" s="21"/>
      <c r="H25" s="21"/>
      <c r="I25" s="21"/>
      <c r="J25" s="21">
        <v>111</v>
      </c>
      <c r="K25" s="37">
        <v>3291</v>
      </c>
      <c r="L25" s="37" t="s">
        <v>513</v>
      </c>
      <c r="M25" s="37"/>
      <c r="N25" s="38">
        <v>0</v>
      </c>
      <c r="O25" s="38">
        <v>0</v>
      </c>
      <c r="P25" s="441">
        <v>0</v>
      </c>
      <c r="Q25" s="38">
        <v>0</v>
      </c>
      <c r="R25" s="38">
        <v>0</v>
      </c>
      <c r="S25" s="337" t="e">
        <f>#REF!/N25</f>
        <v>#REF!</v>
      </c>
      <c r="T25" s="337" t="e">
        <f>P25/#REF!</f>
        <v>#REF!</v>
      </c>
      <c r="U25" s="337" t="e">
        <f t="shared" si="0"/>
        <v>#DIV/0!</v>
      </c>
      <c r="V25" s="337" t="e">
        <f t="shared" si="0"/>
        <v>#DIV/0!</v>
      </c>
      <c r="W25" s="4"/>
    </row>
    <row r="26" spans="1:23" ht="12.75">
      <c r="A26" s="21" t="s">
        <v>232</v>
      </c>
      <c r="B26" s="21">
        <v>1</v>
      </c>
      <c r="C26" s="21"/>
      <c r="D26" s="21">
        <v>3</v>
      </c>
      <c r="E26" s="21"/>
      <c r="F26" s="21">
        <v>5</v>
      </c>
      <c r="G26" s="21"/>
      <c r="H26" s="21"/>
      <c r="I26" s="21"/>
      <c r="J26" s="21">
        <v>111</v>
      </c>
      <c r="K26" s="37">
        <v>3291</v>
      </c>
      <c r="L26" s="37" t="s">
        <v>525</v>
      </c>
      <c r="M26" s="37"/>
      <c r="N26" s="38">
        <v>0</v>
      </c>
      <c r="O26" s="38">
        <v>100000</v>
      </c>
      <c r="P26" s="441">
        <v>0</v>
      </c>
      <c r="Q26" s="38">
        <v>0</v>
      </c>
      <c r="R26" s="38">
        <v>0</v>
      </c>
      <c r="S26" s="337" t="e">
        <f>#REF!/N26</f>
        <v>#REF!</v>
      </c>
      <c r="T26" s="337" t="e">
        <f>P26/#REF!</f>
        <v>#REF!</v>
      </c>
      <c r="U26" s="337" t="e">
        <f t="shared" si="0"/>
        <v>#DIV/0!</v>
      </c>
      <c r="V26" s="337" t="e">
        <f t="shared" si="0"/>
        <v>#DIV/0!</v>
      </c>
      <c r="W26" s="4"/>
    </row>
    <row r="27" spans="1:23" ht="12.75" hidden="1">
      <c r="A27" s="21" t="s">
        <v>232</v>
      </c>
      <c r="B27" s="21">
        <v>1</v>
      </c>
      <c r="C27" s="21"/>
      <c r="D27" s="21">
        <v>3</v>
      </c>
      <c r="E27" s="21"/>
      <c r="F27" s="21">
        <v>5</v>
      </c>
      <c r="G27" s="21"/>
      <c r="H27" s="21"/>
      <c r="I27" s="21"/>
      <c r="J27" s="21">
        <v>111</v>
      </c>
      <c r="K27" s="37">
        <v>3291</v>
      </c>
      <c r="L27" s="560" t="s">
        <v>169</v>
      </c>
      <c r="M27" s="561"/>
      <c r="N27" s="38"/>
      <c r="O27" s="38"/>
      <c r="P27" s="441"/>
      <c r="Q27" s="38"/>
      <c r="R27" s="38"/>
      <c r="S27" s="337" t="e">
        <f>#REF!/N27</f>
        <v>#REF!</v>
      </c>
      <c r="T27" s="337" t="e">
        <f>P27/#REF!</f>
        <v>#REF!</v>
      </c>
      <c r="U27" s="337" t="e">
        <f t="shared" si="0"/>
        <v>#DIV/0!</v>
      </c>
      <c r="V27" s="337" t="e">
        <f t="shared" si="0"/>
        <v>#DIV/0!</v>
      </c>
      <c r="W27" s="4"/>
    </row>
    <row r="28" spans="1:23" ht="12.75" hidden="1">
      <c r="A28" s="21" t="s">
        <v>232</v>
      </c>
      <c r="B28" s="21">
        <v>1</v>
      </c>
      <c r="C28" s="21"/>
      <c r="D28" s="21">
        <v>3</v>
      </c>
      <c r="E28" s="21"/>
      <c r="F28" s="21">
        <v>5</v>
      </c>
      <c r="G28" s="21"/>
      <c r="H28" s="21"/>
      <c r="I28" s="21"/>
      <c r="J28" s="21">
        <v>111</v>
      </c>
      <c r="K28" s="37">
        <v>3291</v>
      </c>
      <c r="L28" s="37" t="s">
        <v>497</v>
      </c>
      <c r="M28" s="37"/>
      <c r="N28" s="39">
        <v>0</v>
      </c>
      <c r="O28" s="39">
        <v>0</v>
      </c>
      <c r="P28" s="441">
        <v>0</v>
      </c>
      <c r="Q28" s="39">
        <v>0</v>
      </c>
      <c r="R28" s="39">
        <v>0</v>
      </c>
      <c r="S28" s="337" t="e">
        <f>#REF!/N28</f>
        <v>#REF!</v>
      </c>
      <c r="T28" s="337" t="e">
        <f>P28/#REF!</f>
        <v>#REF!</v>
      </c>
      <c r="U28" s="337" t="e">
        <f t="shared" si="0"/>
        <v>#DIV/0!</v>
      </c>
      <c r="V28" s="337" t="e">
        <f t="shared" si="0"/>
        <v>#DIV/0!</v>
      </c>
      <c r="W28" s="4"/>
    </row>
    <row r="29" spans="1:23" ht="12.75" hidden="1">
      <c r="A29" s="21" t="s">
        <v>232</v>
      </c>
      <c r="B29" s="21">
        <v>1</v>
      </c>
      <c r="C29" s="21"/>
      <c r="D29" s="21">
        <v>3</v>
      </c>
      <c r="E29" s="21"/>
      <c r="F29" s="21">
        <v>5</v>
      </c>
      <c r="G29" s="21"/>
      <c r="H29" s="21"/>
      <c r="I29" s="21"/>
      <c r="J29" s="21">
        <v>111</v>
      </c>
      <c r="K29" s="37">
        <v>3291</v>
      </c>
      <c r="L29" s="37" t="s">
        <v>179</v>
      </c>
      <c r="M29" s="37"/>
      <c r="N29" s="39">
        <v>0</v>
      </c>
      <c r="O29" s="39">
        <v>0</v>
      </c>
      <c r="P29" s="441">
        <v>0</v>
      </c>
      <c r="Q29" s="39">
        <v>0</v>
      </c>
      <c r="R29" s="39">
        <v>0</v>
      </c>
      <c r="S29" s="337" t="e">
        <f>#REF!/N29</f>
        <v>#REF!</v>
      </c>
      <c r="T29" s="337" t="e">
        <f>P29/#REF!</f>
        <v>#REF!</v>
      </c>
      <c r="U29" s="337" t="e">
        <f t="shared" si="0"/>
        <v>#DIV/0!</v>
      </c>
      <c r="V29" s="337" t="e">
        <f t="shared" si="0"/>
        <v>#DIV/0!</v>
      </c>
      <c r="W29" s="4"/>
    </row>
    <row r="30" spans="1:23" ht="12.75" hidden="1">
      <c r="A30" s="21" t="s">
        <v>232</v>
      </c>
      <c r="B30" s="21">
        <v>1</v>
      </c>
      <c r="C30" s="21"/>
      <c r="D30" s="21">
        <v>3</v>
      </c>
      <c r="E30" s="21"/>
      <c r="F30" s="21">
        <v>5</v>
      </c>
      <c r="G30" s="21"/>
      <c r="H30" s="21"/>
      <c r="I30" s="21"/>
      <c r="J30" s="21">
        <v>111</v>
      </c>
      <c r="K30" s="37">
        <v>3293</v>
      </c>
      <c r="L30" s="560" t="s">
        <v>78</v>
      </c>
      <c r="M30" s="561"/>
      <c r="N30" s="40"/>
      <c r="O30" s="40"/>
      <c r="P30" s="442"/>
      <c r="Q30" s="40"/>
      <c r="R30" s="40"/>
      <c r="S30" s="337" t="e">
        <f>#REF!/N30</f>
        <v>#REF!</v>
      </c>
      <c r="T30" s="337" t="e">
        <f>P30/#REF!</f>
        <v>#REF!</v>
      </c>
      <c r="U30" s="337" t="e">
        <f t="shared" si="0"/>
        <v>#DIV/0!</v>
      </c>
      <c r="V30" s="337" t="e">
        <f t="shared" si="0"/>
        <v>#DIV/0!</v>
      </c>
      <c r="W30" s="36"/>
    </row>
    <row r="31" spans="1:23" ht="12.75">
      <c r="A31" s="21" t="s">
        <v>232</v>
      </c>
      <c r="B31" s="21">
        <v>1</v>
      </c>
      <c r="C31" s="21"/>
      <c r="D31" s="21">
        <v>3</v>
      </c>
      <c r="E31" s="21"/>
      <c r="F31" s="21">
        <v>5</v>
      </c>
      <c r="G31" s="21"/>
      <c r="H31" s="21"/>
      <c r="I31" s="21"/>
      <c r="J31" s="21">
        <v>111</v>
      </c>
      <c r="K31" s="28">
        <v>3291</v>
      </c>
      <c r="L31" s="28" t="s">
        <v>79</v>
      </c>
      <c r="M31" s="28"/>
      <c r="N31" s="34">
        <v>21440</v>
      </c>
      <c r="O31" s="34">
        <v>150000</v>
      </c>
      <c r="P31" s="336">
        <v>150000</v>
      </c>
      <c r="Q31" s="34">
        <v>32000</v>
      </c>
      <c r="R31" s="34">
        <v>32000</v>
      </c>
      <c r="S31" s="337" t="e">
        <f>#REF!/N31</f>
        <v>#REF!</v>
      </c>
      <c r="T31" s="337" t="e">
        <f>P31/#REF!</f>
        <v>#REF!</v>
      </c>
      <c r="U31" s="337">
        <f t="shared" si="0"/>
        <v>0.21333333333333335</v>
      </c>
      <c r="V31" s="337">
        <f t="shared" si="0"/>
        <v>1</v>
      </c>
      <c r="W31" s="4"/>
    </row>
    <row r="32" spans="1:23" ht="12.75" hidden="1">
      <c r="A32" s="4" t="s">
        <v>140</v>
      </c>
      <c r="B32" s="4"/>
      <c r="C32" s="4"/>
      <c r="D32" s="21">
        <v>3</v>
      </c>
      <c r="E32" s="4"/>
      <c r="F32" s="21">
        <v>5</v>
      </c>
      <c r="G32" s="4"/>
      <c r="H32" s="4"/>
      <c r="I32" s="4"/>
      <c r="J32" s="4">
        <v>111</v>
      </c>
      <c r="K32" s="41">
        <v>3291</v>
      </c>
      <c r="L32" s="42" t="s">
        <v>184</v>
      </c>
      <c r="M32" s="43"/>
      <c r="N32" s="34"/>
      <c r="O32" s="34"/>
      <c r="P32" s="336"/>
      <c r="Q32" s="34"/>
      <c r="R32" s="34"/>
      <c r="S32" s="337" t="e">
        <f>#REF!/N32</f>
        <v>#REF!</v>
      </c>
      <c r="T32" s="337" t="e">
        <f>P32/#REF!</f>
        <v>#REF!</v>
      </c>
      <c r="U32" s="337" t="e">
        <f t="shared" si="0"/>
        <v>#DIV/0!</v>
      </c>
      <c r="V32" s="337" t="e">
        <f t="shared" si="0"/>
        <v>#DIV/0!</v>
      </c>
      <c r="W32" s="4"/>
    </row>
    <row r="33" spans="1:23" ht="12.75">
      <c r="A33" s="4" t="s">
        <v>140</v>
      </c>
      <c r="B33" s="4">
        <v>1</v>
      </c>
      <c r="C33" s="4"/>
      <c r="D33" s="21">
        <v>3</v>
      </c>
      <c r="E33" s="4"/>
      <c r="F33" s="21">
        <v>5</v>
      </c>
      <c r="G33" s="4"/>
      <c r="H33" s="4"/>
      <c r="I33" s="4"/>
      <c r="J33" s="4">
        <v>111</v>
      </c>
      <c r="K33" s="37">
        <v>38</v>
      </c>
      <c r="L33" s="44" t="s">
        <v>109</v>
      </c>
      <c r="M33" s="83"/>
      <c r="N33" s="38">
        <f>N34</f>
        <v>0</v>
      </c>
      <c r="O33" s="38">
        <f aca="true" t="shared" si="1" ref="O33:R34">O34</f>
        <v>30000</v>
      </c>
      <c r="P33" s="441">
        <f t="shared" si="1"/>
        <v>0</v>
      </c>
      <c r="Q33" s="38">
        <f t="shared" si="1"/>
        <v>0</v>
      </c>
      <c r="R33" s="38">
        <f t="shared" si="1"/>
        <v>0</v>
      </c>
      <c r="S33" s="337" t="e">
        <f>#REF!/N33</f>
        <v>#REF!</v>
      </c>
      <c r="T33" s="337" t="e">
        <f>P33/#REF!</f>
        <v>#REF!</v>
      </c>
      <c r="U33" s="337" t="e">
        <f t="shared" si="0"/>
        <v>#DIV/0!</v>
      </c>
      <c r="V33" s="337" t="e">
        <f t="shared" si="0"/>
        <v>#DIV/0!</v>
      </c>
      <c r="W33" s="4"/>
    </row>
    <row r="34" spans="1:23" ht="12.75">
      <c r="A34" s="4" t="s">
        <v>140</v>
      </c>
      <c r="B34" s="4">
        <v>1</v>
      </c>
      <c r="C34" s="4"/>
      <c r="D34" s="21">
        <v>3</v>
      </c>
      <c r="E34" s="4"/>
      <c r="F34" s="21">
        <v>5</v>
      </c>
      <c r="G34" s="4"/>
      <c r="H34" s="4"/>
      <c r="I34" s="4"/>
      <c r="J34" s="4">
        <v>111</v>
      </c>
      <c r="K34" s="192">
        <v>381</v>
      </c>
      <c r="L34" s="193" t="s">
        <v>101</v>
      </c>
      <c r="M34" s="194"/>
      <c r="N34" s="84">
        <f>N35</f>
        <v>0</v>
      </c>
      <c r="O34" s="84">
        <f t="shared" si="1"/>
        <v>30000</v>
      </c>
      <c r="P34" s="441">
        <f t="shared" si="1"/>
        <v>0</v>
      </c>
      <c r="Q34" s="84">
        <f t="shared" si="1"/>
        <v>0</v>
      </c>
      <c r="R34" s="84">
        <f t="shared" si="1"/>
        <v>0</v>
      </c>
      <c r="S34" s="337" t="e">
        <f>#REF!/N34</f>
        <v>#REF!</v>
      </c>
      <c r="T34" s="337" t="e">
        <f>P34/#REF!</f>
        <v>#REF!</v>
      </c>
      <c r="U34" s="337" t="e">
        <f t="shared" si="0"/>
        <v>#DIV/0!</v>
      </c>
      <c r="V34" s="337" t="e">
        <f t="shared" si="0"/>
        <v>#DIV/0!</v>
      </c>
      <c r="W34" s="4"/>
    </row>
    <row r="35" spans="1:23" ht="13.5" thickBot="1">
      <c r="A35" s="4" t="s">
        <v>140</v>
      </c>
      <c r="B35" s="4">
        <v>1</v>
      </c>
      <c r="C35" s="4"/>
      <c r="D35" s="21">
        <v>3</v>
      </c>
      <c r="E35" s="4"/>
      <c r="F35" s="21">
        <v>5</v>
      </c>
      <c r="G35" s="4"/>
      <c r="H35" s="4"/>
      <c r="I35" s="4"/>
      <c r="J35" s="4">
        <v>111</v>
      </c>
      <c r="K35" s="54">
        <v>3811</v>
      </c>
      <c r="L35" s="195" t="s">
        <v>180</v>
      </c>
      <c r="M35" s="196"/>
      <c r="N35" s="55">
        <v>0</v>
      </c>
      <c r="O35" s="55">
        <v>30000</v>
      </c>
      <c r="P35" s="443">
        <v>0</v>
      </c>
      <c r="Q35" s="55">
        <v>0</v>
      </c>
      <c r="R35" s="55">
        <v>0</v>
      </c>
      <c r="S35" s="381" t="e">
        <f>#REF!/N35</f>
        <v>#REF!</v>
      </c>
      <c r="T35" s="337" t="e">
        <f>P35/#REF!</f>
        <v>#REF!</v>
      </c>
      <c r="U35" s="337" t="e">
        <f>Q35/P35</f>
        <v>#DIV/0!</v>
      </c>
      <c r="V35" s="337" t="e">
        <f>R35/Q35</f>
        <v>#DIV/0!</v>
      </c>
      <c r="W35" s="4"/>
    </row>
    <row r="36" spans="1:2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45"/>
      <c r="L36" s="46" t="s">
        <v>126</v>
      </c>
      <c r="M36" s="46"/>
      <c r="N36" s="47">
        <f>N19</f>
        <v>247657</v>
      </c>
      <c r="O36" s="47">
        <f>O19</f>
        <v>513000</v>
      </c>
      <c r="P36" s="429">
        <f>P19</f>
        <v>383000</v>
      </c>
      <c r="Q36" s="47">
        <f>Q19</f>
        <v>247000</v>
      </c>
      <c r="R36" s="47">
        <f>R19</f>
        <v>247000</v>
      </c>
      <c r="S36" s="382" t="e">
        <f>#REF!/N36</f>
        <v>#REF!</v>
      </c>
      <c r="T36" s="382" t="e">
        <f>P36/#REF!</f>
        <v>#REF!</v>
      </c>
      <c r="U36" s="382">
        <f>Q36/P36</f>
        <v>0.6449086161879896</v>
      </c>
      <c r="V36" s="382">
        <f>R36/Q36</f>
        <v>1</v>
      </c>
      <c r="W36" s="4"/>
    </row>
    <row r="37" spans="1:23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48"/>
      <c r="L37" s="49"/>
      <c r="M37" s="49"/>
      <c r="N37" s="50"/>
      <c r="O37" s="50"/>
      <c r="P37" s="444"/>
      <c r="Q37" s="50"/>
      <c r="R37" s="50"/>
      <c r="S37" s="383"/>
      <c r="T37" s="383"/>
      <c r="U37" s="383"/>
      <c r="V37" s="383"/>
      <c r="W37" s="4"/>
    </row>
    <row r="38" spans="1:23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4" t="s">
        <v>185</v>
      </c>
      <c r="L38" s="13" t="s">
        <v>59</v>
      </c>
      <c r="M38" s="13"/>
      <c r="N38" s="13"/>
      <c r="O38" s="13"/>
      <c r="P38" s="439"/>
      <c r="Q38" s="13"/>
      <c r="R38" s="13"/>
      <c r="S38" s="379"/>
      <c r="T38" s="379"/>
      <c r="U38" s="379"/>
      <c r="V38" s="379"/>
      <c r="W38" s="4"/>
    </row>
    <row r="39" spans="1:23" ht="12.75" hidden="1">
      <c r="A39" s="22" t="s">
        <v>234</v>
      </c>
      <c r="B39" s="10"/>
      <c r="C39" s="10"/>
      <c r="D39" s="10"/>
      <c r="E39" s="10"/>
      <c r="F39" s="10"/>
      <c r="G39" s="10"/>
      <c r="H39" s="10"/>
      <c r="I39" s="10"/>
      <c r="J39" s="10">
        <v>111</v>
      </c>
      <c r="K39" s="10" t="s">
        <v>58</v>
      </c>
      <c r="L39" s="546" t="s">
        <v>370</v>
      </c>
      <c r="M39" s="546"/>
      <c r="N39" s="23"/>
      <c r="O39" s="10"/>
      <c r="P39" s="437"/>
      <c r="Q39" s="565"/>
      <c r="R39" s="565"/>
      <c r="S39" s="585"/>
      <c r="T39" s="585"/>
      <c r="U39" s="585"/>
      <c r="V39" s="585"/>
      <c r="W39" s="4"/>
    </row>
    <row r="40" spans="1:23" ht="12.75" hidden="1">
      <c r="A40" s="21" t="s">
        <v>234</v>
      </c>
      <c r="B40" s="21">
        <v>1</v>
      </c>
      <c r="C40" s="21"/>
      <c r="D40" s="21">
        <v>3</v>
      </c>
      <c r="E40" s="21"/>
      <c r="F40" s="21">
        <v>5</v>
      </c>
      <c r="G40" s="21"/>
      <c r="H40" s="21"/>
      <c r="I40" s="21"/>
      <c r="J40" s="21">
        <v>111</v>
      </c>
      <c r="K40" s="25">
        <v>3</v>
      </c>
      <c r="L40" s="551" t="s">
        <v>3</v>
      </c>
      <c r="M40" s="552"/>
      <c r="N40" s="53">
        <f>N41</f>
        <v>0</v>
      </c>
      <c r="O40" s="53">
        <f>O41</f>
        <v>0</v>
      </c>
      <c r="P40" s="336">
        <f>P41</f>
        <v>0</v>
      </c>
      <c r="Q40" s="53">
        <f>Q41</f>
        <v>0</v>
      </c>
      <c r="R40" s="53">
        <f>R41</f>
        <v>0</v>
      </c>
      <c r="S40" s="337" t="e">
        <f>#REF!/N40</f>
        <v>#REF!</v>
      </c>
      <c r="T40" s="337" t="e">
        <f>P40/#REF!</f>
        <v>#REF!</v>
      </c>
      <c r="U40" s="337" t="e">
        <f aca="true" t="shared" si="2" ref="U40:V47">Q40/P40</f>
        <v>#DIV/0!</v>
      </c>
      <c r="V40" s="337" t="e">
        <f t="shared" si="2"/>
        <v>#DIV/0!</v>
      </c>
      <c r="W40" s="4"/>
    </row>
    <row r="41" spans="1:23" ht="12.75" hidden="1">
      <c r="A41" s="21" t="s">
        <v>234</v>
      </c>
      <c r="B41" s="21">
        <v>1</v>
      </c>
      <c r="C41" s="21"/>
      <c r="D41" s="21">
        <v>3</v>
      </c>
      <c r="E41" s="21"/>
      <c r="F41" s="21">
        <v>5</v>
      </c>
      <c r="G41" s="21"/>
      <c r="H41" s="21"/>
      <c r="I41" s="21"/>
      <c r="J41" s="21">
        <v>111</v>
      </c>
      <c r="K41" s="28">
        <v>32</v>
      </c>
      <c r="L41" s="560" t="s">
        <v>8</v>
      </c>
      <c r="M41" s="561"/>
      <c r="N41" s="53">
        <f>N42+N44+N46</f>
        <v>0</v>
      </c>
      <c r="O41" s="31">
        <f>O42+O44+O46</f>
        <v>0</v>
      </c>
      <c r="P41" s="336">
        <f>P42+P44+P46</f>
        <v>0</v>
      </c>
      <c r="Q41" s="31">
        <f>Q42+Q44+Q46</f>
        <v>0</v>
      </c>
      <c r="R41" s="31">
        <f>R42+R44+R46</f>
        <v>0</v>
      </c>
      <c r="S41" s="337" t="e">
        <f>#REF!/N41</f>
        <v>#REF!</v>
      </c>
      <c r="T41" s="337" t="e">
        <f>P41/#REF!</f>
        <v>#REF!</v>
      </c>
      <c r="U41" s="337" t="e">
        <f t="shared" si="2"/>
        <v>#DIV/0!</v>
      </c>
      <c r="V41" s="337" t="e">
        <f t="shared" si="2"/>
        <v>#DIV/0!</v>
      </c>
      <c r="W41" s="4"/>
    </row>
    <row r="42" spans="1:23" ht="12.75" hidden="1">
      <c r="A42" s="21" t="s">
        <v>234</v>
      </c>
      <c r="B42" s="21">
        <v>1</v>
      </c>
      <c r="C42" s="21"/>
      <c r="D42" s="21">
        <v>3</v>
      </c>
      <c r="E42" s="21"/>
      <c r="F42" s="21">
        <v>5</v>
      </c>
      <c r="G42" s="21"/>
      <c r="H42" s="21"/>
      <c r="I42" s="21"/>
      <c r="J42" s="21">
        <v>111</v>
      </c>
      <c r="K42" s="192">
        <v>322</v>
      </c>
      <c r="L42" s="551" t="s">
        <v>29</v>
      </c>
      <c r="M42" s="552"/>
      <c r="N42" s="84">
        <f>N43</f>
        <v>0</v>
      </c>
      <c r="O42" s="84">
        <f>O43</f>
        <v>0</v>
      </c>
      <c r="P42" s="441">
        <f>P43</f>
        <v>0</v>
      </c>
      <c r="Q42" s="84">
        <f>Q43</f>
        <v>0</v>
      </c>
      <c r="R42" s="84">
        <f>R43</f>
        <v>0</v>
      </c>
      <c r="S42" s="337" t="e">
        <f>#REF!/N42</f>
        <v>#REF!</v>
      </c>
      <c r="T42" s="337" t="e">
        <f>P42/#REF!</f>
        <v>#REF!</v>
      </c>
      <c r="U42" s="337" t="e">
        <f t="shared" si="2"/>
        <v>#DIV/0!</v>
      </c>
      <c r="V42" s="337" t="e">
        <f t="shared" si="2"/>
        <v>#DIV/0!</v>
      </c>
      <c r="W42" s="4"/>
    </row>
    <row r="43" spans="1:23" ht="12.75" hidden="1">
      <c r="A43" s="21" t="s">
        <v>234</v>
      </c>
      <c r="B43" s="21">
        <v>1</v>
      </c>
      <c r="C43" s="21"/>
      <c r="D43" s="21">
        <v>3</v>
      </c>
      <c r="E43" s="21"/>
      <c r="F43" s="21">
        <v>5</v>
      </c>
      <c r="G43" s="21"/>
      <c r="H43" s="21"/>
      <c r="I43" s="21"/>
      <c r="J43" s="21">
        <v>111</v>
      </c>
      <c r="K43" s="37">
        <v>3221</v>
      </c>
      <c r="L43" s="32" t="s">
        <v>84</v>
      </c>
      <c r="M43" s="33"/>
      <c r="N43" s="38">
        <v>0</v>
      </c>
      <c r="O43" s="38">
        <v>0</v>
      </c>
      <c r="P43" s="441">
        <v>0</v>
      </c>
      <c r="Q43" s="38">
        <v>0</v>
      </c>
      <c r="R43" s="38">
        <v>0</v>
      </c>
      <c r="S43" s="337" t="e">
        <f>#REF!/N43</f>
        <v>#REF!</v>
      </c>
      <c r="T43" s="337" t="e">
        <f>P43/#REF!</f>
        <v>#REF!</v>
      </c>
      <c r="U43" s="337" t="e">
        <f t="shared" si="2"/>
        <v>#DIV/0!</v>
      </c>
      <c r="V43" s="337" t="e">
        <f t="shared" si="2"/>
        <v>#DIV/0!</v>
      </c>
      <c r="W43" s="4"/>
    </row>
    <row r="44" spans="1:23" ht="12.75" hidden="1">
      <c r="A44" s="21" t="s">
        <v>234</v>
      </c>
      <c r="B44" s="21">
        <v>1</v>
      </c>
      <c r="C44" s="21"/>
      <c r="D44" s="21">
        <v>3</v>
      </c>
      <c r="E44" s="21"/>
      <c r="F44" s="21">
        <v>5</v>
      </c>
      <c r="G44" s="21"/>
      <c r="H44" s="21"/>
      <c r="I44" s="21"/>
      <c r="J44" s="21">
        <v>111</v>
      </c>
      <c r="K44" s="192">
        <v>323</v>
      </c>
      <c r="L44" s="551" t="s">
        <v>10</v>
      </c>
      <c r="M44" s="552"/>
      <c r="N44" s="84">
        <f>N45</f>
        <v>0</v>
      </c>
      <c r="O44" s="84">
        <f>O45</f>
        <v>0</v>
      </c>
      <c r="P44" s="441">
        <f>P45</f>
        <v>0</v>
      </c>
      <c r="Q44" s="84">
        <f>Q45</f>
        <v>0</v>
      </c>
      <c r="R44" s="84">
        <f>R45</f>
        <v>0</v>
      </c>
      <c r="S44" s="337" t="e">
        <f>#REF!/N44</f>
        <v>#REF!</v>
      </c>
      <c r="T44" s="337" t="e">
        <f>P44/#REF!</f>
        <v>#REF!</v>
      </c>
      <c r="U44" s="337" t="e">
        <f t="shared" si="2"/>
        <v>#DIV/0!</v>
      </c>
      <c r="V44" s="337" t="e">
        <f t="shared" si="2"/>
        <v>#DIV/0!</v>
      </c>
      <c r="W44" s="4"/>
    </row>
    <row r="45" spans="1:23" ht="12.75" hidden="1">
      <c r="A45" s="21" t="s">
        <v>234</v>
      </c>
      <c r="B45" s="21">
        <v>1</v>
      </c>
      <c r="C45" s="21"/>
      <c r="D45" s="21">
        <v>3</v>
      </c>
      <c r="E45" s="21"/>
      <c r="F45" s="21">
        <v>5</v>
      </c>
      <c r="G45" s="21"/>
      <c r="H45" s="21"/>
      <c r="I45" s="21"/>
      <c r="J45" s="21">
        <v>111</v>
      </c>
      <c r="K45" s="37">
        <v>3233</v>
      </c>
      <c r="L45" s="560" t="s">
        <v>199</v>
      </c>
      <c r="M45" s="561"/>
      <c r="N45" s="38">
        <v>0</v>
      </c>
      <c r="O45" s="38">
        <v>0</v>
      </c>
      <c r="P45" s="441">
        <v>0</v>
      </c>
      <c r="Q45" s="38">
        <v>0</v>
      </c>
      <c r="R45" s="38">
        <v>0</v>
      </c>
      <c r="S45" s="337" t="e">
        <f>#REF!/N45</f>
        <v>#REF!</v>
      </c>
      <c r="T45" s="337" t="e">
        <f>P45/#REF!</f>
        <v>#REF!</v>
      </c>
      <c r="U45" s="337" t="e">
        <f t="shared" si="2"/>
        <v>#DIV/0!</v>
      </c>
      <c r="V45" s="337" t="e">
        <f t="shared" si="2"/>
        <v>#DIV/0!</v>
      </c>
      <c r="W45" s="4"/>
    </row>
    <row r="46" spans="1:23" ht="12.75" hidden="1">
      <c r="A46" s="21" t="s">
        <v>234</v>
      </c>
      <c r="B46" s="21">
        <v>1</v>
      </c>
      <c r="C46" s="21"/>
      <c r="D46" s="21">
        <v>3</v>
      </c>
      <c r="E46" s="21"/>
      <c r="F46" s="21">
        <v>5</v>
      </c>
      <c r="G46" s="21"/>
      <c r="H46" s="21"/>
      <c r="I46" s="21"/>
      <c r="J46" s="21">
        <v>111</v>
      </c>
      <c r="K46" s="192">
        <v>329</v>
      </c>
      <c r="L46" s="551" t="s">
        <v>37</v>
      </c>
      <c r="M46" s="552"/>
      <c r="N46" s="84">
        <f>N47</f>
        <v>0</v>
      </c>
      <c r="O46" s="84">
        <f>O47</f>
        <v>0</v>
      </c>
      <c r="P46" s="441">
        <f>P47</f>
        <v>0</v>
      </c>
      <c r="Q46" s="84">
        <f>Q47</f>
        <v>0</v>
      </c>
      <c r="R46" s="84">
        <f>R47</f>
        <v>0</v>
      </c>
      <c r="S46" s="337" t="e">
        <f>#REF!/N46</f>
        <v>#REF!</v>
      </c>
      <c r="T46" s="337" t="e">
        <f>P46/#REF!</f>
        <v>#REF!</v>
      </c>
      <c r="U46" s="337" t="e">
        <f t="shared" si="2"/>
        <v>#DIV/0!</v>
      </c>
      <c r="V46" s="337" t="e">
        <f t="shared" si="2"/>
        <v>#DIV/0!</v>
      </c>
      <c r="W46" s="4"/>
    </row>
    <row r="47" spans="1:23" ht="13.5" hidden="1" thickBot="1">
      <c r="A47" s="21" t="s">
        <v>234</v>
      </c>
      <c r="B47" s="21">
        <v>1</v>
      </c>
      <c r="C47" s="21"/>
      <c r="D47" s="21">
        <v>3</v>
      </c>
      <c r="E47" s="21"/>
      <c r="F47" s="21">
        <v>5</v>
      </c>
      <c r="G47" s="21"/>
      <c r="H47" s="21"/>
      <c r="I47" s="21"/>
      <c r="J47" s="21">
        <v>111</v>
      </c>
      <c r="K47" s="54">
        <v>3291</v>
      </c>
      <c r="L47" s="54" t="s">
        <v>403</v>
      </c>
      <c r="M47" s="54"/>
      <c r="N47" s="55">
        <v>0</v>
      </c>
      <c r="O47" s="55">
        <v>0</v>
      </c>
      <c r="P47" s="443">
        <v>0</v>
      </c>
      <c r="Q47" s="55">
        <v>0</v>
      </c>
      <c r="R47" s="55">
        <v>0</v>
      </c>
      <c r="S47" s="337" t="e">
        <f>#REF!/N47</f>
        <v>#REF!</v>
      </c>
      <c r="T47" s="337" t="e">
        <f>P47/#REF!</f>
        <v>#REF!</v>
      </c>
      <c r="U47" s="337" t="e">
        <f t="shared" si="2"/>
        <v>#DIV/0!</v>
      </c>
      <c r="V47" s="337" t="e">
        <f t="shared" si="2"/>
        <v>#DIV/0!</v>
      </c>
      <c r="W47" s="4"/>
    </row>
    <row r="48" spans="1:23" ht="12.75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6"/>
      <c r="L48" s="46" t="s">
        <v>126</v>
      </c>
      <c r="M48" s="46"/>
      <c r="N48" s="47">
        <f>N40</f>
        <v>0</v>
      </c>
      <c r="O48" s="47">
        <f>O40</f>
        <v>0</v>
      </c>
      <c r="P48" s="429">
        <f>P40</f>
        <v>0</v>
      </c>
      <c r="Q48" s="47">
        <f>Q40</f>
        <v>0</v>
      </c>
      <c r="R48" s="47">
        <f>R40</f>
        <v>0</v>
      </c>
      <c r="S48" s="382" t="e">
        <f>#REF!/N48</f>
        <v>#REF!</v>
      </c>
      <c r="T48" s="382" t="e">
        <f>T40</f>
        <v>#REF!</v>
      </c>
      <c r="U48" s="382" t="e">
        <f>U40</f>
        <v>#DIV/0!</v>
      </c>
      <c r="V48" s="382" t="e">
        <f>V40</f>
        <v>#DIV/0!</v>
      </c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9"/>
      <c r="L49" s="49"/>
      <c r="M49" s="49"/>
      <c r="N49" s="50"/>
      <c r="O49" s="50"/>
      <c r="P49" s="444"/>
      <c r="Q49" s="50"/>
      <c r="R49" s="50"/>
      <c r="S49" s="383"/>
      <c r="T49" s="383"/>
      <c r="U49" s="383"/>
      <c r="V49" s="383"/>
      <c r="W49" s="4"/>
    </row>
    <row r="50" spans="1:23" ht="12.75">
      <c r="A50" s="22" t="s">
        <v>235</v>
      </c>
      <c r="B50" s="10"/>
      <c r="C50" s="10"/>
      <c r="D50" s="10"/>
      <c r="E50" s="10"/>
      <c r="F50" s="10"/>
      <c r="G50" s="10"/>
      <c r="H50" s="10"/>
      <c r="I50" s="10"/>
      <c r="J50" s="10"/>
      <c r="K50" s="22" t="s">
        <v>66</v>
      </c>
      <c r="L50" s="546" t="s">
        <v>236</v>
      </c>
      <c r="M50" s="566"/>
      <c r="N50" s="23"/>
      <c r="O50" s="23"/>
      <c r="P50" s="445"/>
      <c r="Q50" s="56"/>
      <c r="R50" s="56"/>
      <c r="S50" s="377"/>
      <c r="T50" s="377"/>
      <c r="U50" s="377"/>
      <c r="V50" s="377"/>
      <c r="W50" s="4"/>
    </row>
    <row r="51" spans="1:23" ht="12.75">
      <c r="A51" s="21" t="s">
        <v>235</v>
      </c>
      <c r="B51" s="21">
        <v>1</v>
      </c>
      <c r="C51" s="21"/>
      <c r="D51" s="21">
        <v>3</v>
      </c>
      <c r="E51" s="21"/>
      <c r="F51" s="21"/>
      <c r="G51" s="21"/>
      <c r="H51" s="21"/>
      <c r="I51" s="21"/>
      <c r="J51" s="21">
        <v>111</v>
      </c>
      <c r="K51" s="25">
        <v>3</v>
      </c>
      <c r="L51" s="25" t="s">
        <v>3</v>
      </c>
      <c r="M51" s="25"/>
      <c r="N51" s="53">
        <f>N52</f>
        <v>40080</v>
      </c>
      <c r="O51" s="53">
        <f aca="true" t="shared" si="3" ref="O51:R53">O52</f>
        <v>40000</v>
      </c>
      <c r="P51" s="336">
        <f t="shared" si="3"/>
        <v>45645</v>
      </c>
      <c r="Q51" s="53">
        <f t="shared" si="3"/>
        <v>40000</v>
      </c>
      <c r="R51" s="53">
        <f t="shared" si="3"/>
        <v>40000</v>
      </c>
      <c r="S51" s="337" t="e">
        <f>#REF!/N51</f>
        <v>#REF!</v>
      </c>
      <c r="T51" s="337" t="e">
        <f>P51/#REF!</f>
        <v>#REF!</v>
      </c>
      <c r="U51" s="337">
        <f aca="true" t="shared" si="4" ref="U51:V56">Q51/P51</f>
        <v>0.876328184905247</v>
      </c>
      <c r="V51" s="337">
        <f t="shared" si="4"/>
        <v>1</v>
      </c>
      <c r="W51" s="21"/>
    </row>
    <row r="52" spans="1:23" ht="12.75">
      <c r="A52" s="21" t="s">
        <v>235</v>
      </c>
      <c r="B52" s="21">
        <v>1</v>
      </c>
      <c r="C52" s="21"/>
      <c r="D52" s="21">
        <v>3</v>
      </c>
      <c r="E52" s="21"/>
      <c r="F52" s="21"/>
      <c r="G52" s="21"/>
      <c r="H52" s="21"/>
      <c r="I52" s="21"/>
      <c r="J52" s="21">
        <v>111</v>
      </c>
      <c r="K52" s="28">
        <v>38</v>
      </c>
      <c r="L52" s="28" t="s">
        <v>14</v>
      </c>
      <c r="M52" s="28"/>
      <c r="N52" s="31">
        <f>N53</f>
        <v>40080</v>
      </c>
      <c r="O52" s="31">
        <f t="shared" si="3"/>
        <v>40000</v>
      </c>
      <c r="P52" s="336">
        <f t="shared" si="3"/>
        <v>45645</v>
      </c>
      <c r="Q52" s="31">
        <f t="shared" si="3"/>
        <v>40000</v>
      </c>
      <c r="R52" s="31">
        <f t="shared" si="3"/>
        <v>40000</v>
      </c>
      <c r="S52" s="337" t="e">
        <f>#REF!/N52</f>
        <v>#REF!</v>
      </c>
      <c r="T52" s="337" t="e">
        <f>P52/#REF!</f>
        <v>#REF!</v>
      </c>
      <c r="U52" s="337">
        <f t="shared" si="4"/>
        <v>0.876328184905247</v>
      </c>
      <c r="V52" s="337">
        <f t="shared" si="4"/>
        <v>1</v>
      </c>
      <c r="W52" s="21"/>
    </row>
    <row r="53" spans="1:23" ht="12.75">
      <c r="A53" s="21" t="s">
        <v>235</v>
      </c>
      <c r="B53" s="21">
        <v>1</v>
      </c>
      <c r="C53" s="21"/>
      <c r="D53" s="21">
        <v>3</v>
      </c>
      <c r="E53" s="21"/>
      <c r="F53" s="21"/>
      <c r="G53" s="21"/>
      <c r="H53" s="21"/>
      <c r="I53" s="21"/>
      <c r="J53" s="21">
        <v>111</v>
      </c>
      <c r="K53" s="192">
        <v>381</v>
      </c>
      <c r="L53" s="551" t="s">
        <v>15</v>
      </c>
      <c r="M53" s="552"/>
      <c r="N53" s="84">
        <f>N54</f>
        <v>40080</v>
      </c>
      <c r="O53" s="84">
        <f t="shared" si="3"/>
        <v>40000</v>
      </c>
      <c r="P53" s="441">
        <f t="shared" si="3"/>
        <v>45645</v>
      </c>
      <c r="Q53" s="84">
        <f t="shared" si="3"/>
        <v>40000</v>
      </c>
      <c r="R53" s="84">
        <f t="shared" si="3"/>
        <v>40000</v>
      </c>
      <c r="S53" s="337" t="e">
        <f>#REF!/N53</f>
        <v>#REF!</v>
      </c>
      <c r="T53" s="337" t="e">
        <f>P53/#REF!</f>
        <v>#REF!</v>
      </c>
      <c r="U53" s="337">
        <f t="shared" si="4"/>
        <v>0.876328184905247</v>
      </c>
      <c r="V53" s="337">
        <f t="shared" si="4"/>
        <v>1</v>
      </c>
      <c r="W53" s="21"/>
    </row>
    <row r="54" spans="1:23" ht="12.75">
      <c r="A54" s="21" t="s">
        <v>235</v>
      </c>
      <c r="B54" s="21">
        <v>1</v>
      </c>
      <c r="C54" s="21"/>
      <c r="D54" s="21">
        <v>3</v>
      </c>
      <c r="E54" s="21"/>
      <c r="F54" s="21"/>
      <c r="G54" s="21"/>
      <c r="H54" s="21"/>
      <c r="I54" s="21"/>
      <c r="J54" s="21">
        <v>111</v>
      </c>
      <c r="K54" s="28">
        <v>3811</v>
      </c>
      <c r="L54" s="560" t="s">
        <v>101</v>
      </c>
      <c r="M54" s="561"/>
      <c r="N54" s="31">
        <v>40080</v>
      </c>
      <c r="O54" s="31">
        <v>40000</v>
      </c>
      <c r="P54" s="336">
        <v>45645</v>
      </c>
      <c r="Q54" s="31">
        <v>40000</v>
      </c>
      <c r="R54" s="31">
        <v>40000</v>
      </c>
      <c r="S54" s="337" t="e">
        <f>#REF!/N54</f>
        <v>#REF!</v>
      </c>
      <c r="T54" s="337" t="e">
        <f>P54/#REF!</f>
        <v>#REF!</v>
      </c>
      <c r="U54" s="337">
        <f t="shared" si="4"/>
        <v>0.876328184905247</v>
      </c>
      <c r="V54" s="337">
        <f t="shared" si="4"/>
        <v>1</v>
      </c>
      <c r="W54" s="21"/>
    </row>
    <row r="55" spans="1:23" ht="13.5" thickBot="1">
      <c r="A55" s="57"/>
      <c r="B55" s="13"/>
      <c r="C55" s="13"/>
      <c r="D55" s="13"/>
      <c r="E55" s="13"/>
      <c r="F55" s="13"/>
      <c r="G55" s="13"/>
      <c r="H55" s="13"/>
      <c r="I55" s="13"/>
      <c r="J55" s="13"/>
      <c r="K55" s="58"/>
      <c r="L55" s="558" t="s">
        <v>126</v>
      </c>
      <c r="M55" s="559"/>
      <c r="N55" s="59">
        <f>N51</f>
        <v>40080</v>
      </c>
      <c r="O55" s="59">
        <f>O51</f>
        <v>40000</v>
      </c>
      <c r="P55" s="446">
        <f>P51</f>
        <v>45645</v>
      </c>
      <c r="Q55" s="59">
        <f>Q51</f>
        <v>40000</v>
      </c>
      <c r="R55" s="59">
        <f>R51</f>
        <v>40000</v>
      </c>
      <c r="S55" s="384" t="e">
        <f>#REF!/N55</f>
        <v>#REF!</v>
      </c>
      <c r="T55" s="384" t="e">
        <f>P55/#REF!</f>
        <v>#REF!</v>
      </c>
      <c r="U55" s="384">
        <f t="shared" si="4"/>
        <v>0.876328184905247</v>
      </c>
      <c r="V55" s="384">
        <f t="shared" si="4"/>
        <v>1</v>
      </c>
      <c r="W55" s="4"/>
    </row>
    <row r="56" spans="1:23" ht="13.5" thickBot="1">
      <c r="A56" s="60"/>
      <c r="B56" s="1"/>
      <c r="C56" s="1"/>
      <c r="D56" s="1"/>
      <c r="E56" s="1"/>
      <c r="F56" s="1"/>
      <c r="G56" s="1"/>
      <c r="H56" s="1"/>
      <c r="I56" s="1"/>
      <c r="J56" s="1"/>
      <c r="K56" s="61"/>
      <c r="L56" s="570" t="s">
        <v>254</v>
      </c>
      <c r="M56" s="571"/>
      <c r="N56" s="62">
        <f>N55+N48+N36</f>
        <v>287737</v>
      </c>
      <c r="O56" s="62">
        <f>O55+O48+O36</f>
        <v>553000</v>
      </c>
      <c r="P56" s="447">
        <f>P55+P48+P36</f>
        <v>428645</v>
      </c>
      <c r="Q56" s="62">
        <f>Q55+Q48+Q36</f>
        <v>287000</v>
      </c>
      <c r="R56" s="62">
        <f>R55+R48+R36</f>
        <v>287000</v>
      </c>
      <c r="S56" s="385" t="e">
        <f>#REF!/N56</f>
        <v>#REF!</v>
      </c>
      <c r="T56" s="385" t="e">
        <f>P56/#REF!</f>
        <v>#REF!</v>
      </c>
      <c r="U56" s="385">
        <f t="shared" si="4"/>
        <v>0.6695517269535396</v>
      </c>
      <c r="V56" s="385">
        <f t="shared" si="4"/>
        <v>1</v>
      </c>
      <c r="W56" s="4"/>
    </row>
    <row r="57" spans="1:23" ht="13.5" thickTop="1">
      <c r="A57" s="21"/>
      <c r="B57" s="4"/>
      <c r="C57" s="4"/>
      <c r="D57" s="4"/>
      <c r="E57" s="4"/>
      <c r="F57" s="4"/>
      <c r="G57" s="4"/>
      <c r="H57" s="4"/>
      <c r="I57" s="4"/>
      <c r="J57" s="4"/>
      <c r="K57" s="63"/>
      <c r="L57" s="64"/>
      <c r="M57" s="64"/>
      <c r="N57" s="65"/>
      <c r="O57" s="65"/>
      <c r="P57" s="444"/>
      <c r="Q57" s="65"/>
      <c r="R57" s="65"/>
      <c r="S57" s="383"/>
      <c r="T57" s="383"/>
      <c r="U57" s="383"/>
      <c r="V57" s="383"/>
      <c r="W57" s="4"/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66" t="s">
        <v>185</v>
      </c>
      <c r="L58" s="567" t="s">
        <v>237</v>
      </c>
      <c r="M58" s="568"/>
      <c r="N58" s="13"/>
      <c r="O58" s="13"/>
      <c r="P58" s="439"/>
      <c r="Q58" s="13"/>
      <c r="R58" s="13"/>
      <c r="S58" s="379"/>
      <c r="T58" s="379"/>
      <c r="U58" s="379"/>
      <c r="V58" s="379"/>
      <c r="W58" s="4"/>
    </row>
    <row r="59" spans="1:23" ht="12.75">
      <c r="A59" s="22" t="s">
        <v>238</v>
      </c>
      <c r="B59" s="10"/>
      <c r="C59" s="10"/>
      <c r="D59" s="10"/>
      <c r="E59" s="10"/>
      <c r="F59" s="10"/>
      <c r="G59" s="10"/>
      <c r="H59" s="10"/>
      <c r="I59" s="10"/>
      <c r="J59" s="10"/>
      <c r="K59" s="67" t="s">
        <v>391</v>
      </c>
      <c r="L59" s="530" t="s">
        <v>392</v>
      </c>
      <c r="M59" s="530"/>
      <c r="N59" s="23"/>
      <c r="O59" s="23"/>
      <c r="P59" s="445"/>
      <c r="Q59" s="56"/>
      <c r="R59" s="56"/>
      <c r="S59" s="377"/>
      <c r="T59" s="377"/>
      <c r="U59" s="377"/>
      <c r="V59" s="377"/>
      <c r="W59" s="4"/>
    </row>
    <row r="60" spans="1:23" ht="12.75">
      <c r="A60" s="22"/>
      <c r="B60" s="10"/>
      <c r="C60" s="10"/>
      <c r="D60" s="10"/>
      <c r="E60" s="10"/>
      <c r="F60" s="10"/>
      <c r="G60" s="10"/>
      <c r="H60" s="10"/>
      <c r="I60" s="10"/>
      <c r="J60" s="10"/>
      <c r="K60" s="67" t="s">
        <v>60</v>
      </c>
      <c r="L60" s="546" t="s">
        <v>227</v>
      </c>
      <c r="M60" s="546"/>
      <c r="N60" s="23"/>
      <c r="O60" s="23"/>
      <c r="P60" s="445"/>
      <c r="Q60" s="56"/>
      <c r="R60" s="56"/>
      <c r="S60" s="377"/>
      <c r="T60" s="377"/>
      <c r="U60" s="377"/>
      <c r="V60" s="377"/>
      <c r="W60" s="4"/>
    </row>
    <row r="61" spans="1:23" ht="12.75">
      <c r="A61" s="21" t="s">
        <v>239</v>
      </c>
      <c r="B61" s="21">
        <v>1</v>
      </c>
      <c r="C61" s="21"/>
      <c r="D61" s="21">
        <v>3</v>
      </c>
      <c r="E61" s="21"/>
      <c r="F61" s="21"/>
      <c r="G61" s="21"/>
      <c r="H61" s="21"/>
      <c r="I61" s="21"/>
      <c r="J61" s="21">
        <v>111</v>
      </c>
      <c r="K61" s="28">
        <v>3</v>
      </c>
      <c r="L61" s="560" t="s">
        <v>3</v>
      </c>
      <c r="M61" s="561"/>
      <c r="N61" s="31">
        <f>N62</f>
        <v>1207</v>
      </c>
      <c r="O61" s="31">
        <f>O62</f>
        <v>60000</v>
      </c>
      <c r="P61" s="336">
        <f>P62</f>
        <v>94000</v>
      </c>
      <c r="Q61" s="34">
        <f>Q62</f>
        <v>64000</v>
      </c>
      <c r="R61" s="34">
        <f>R62</f>
        <v>64000</v>
      </c>
      <c r="S61" s="337" t="e">
        <f>#REF!/N61</f>
        <v>#REF!</v>
      </c>
      <c r="T61" s="337" t="e">
        <f>P61/#REF!</f>
        <v>#REF!</v>
      </c>
      <c r="U61" s="337">
        <f aca="true" t="shared" si="5" ref="U61:V71">Q61/P61</f>
        <v>0.6808510638297872</v>
      </c>
      <c r="V61" s="337">
        <f t="shared" si="5"/>
        <v>1</v>
      </c>
      <c r="W61" s="21"/>
    </row>
    <row r="62" spans="1:23" ht="12.75">
      <c r="A62" s="21" t="s">
        <v>239</v>
      </c>
      <c r="B62" s="21">
        <v>1</v>
      </c>
      <c r="C62" s="21"/>
      <c r="D62" s="21">
        <v>3</v>
      </c>
      <c r="E62" s="21"/>
      <c r="F62" s="21"/>
      <c r="G62" s="21"/>
      <c r="H62" s="21"/>
      <c r="I62" s="21"/>
      <c r="J62" s="21">
        <v>111</v>
      </c>
      <c r="K62" s="28">
        <v>32</v>
      </c>
      <c r="L62" s="562" t="s">
        <v>8</v>
      </c>
      <c r="M62" s="562"/>
      <c r="N62" s="31">
        <f>N63+N66+N68</f>
        <v>1207</v>
      </c>
      <c r="O62" s="31">
        <f>O63+O66+O68</f>
        <v>60000</v>
      </c>
      <c r="P62" s="336">
        <f>P63+P66+P68</f>
        <v>94000</v>
      </c>
      <c r="Q62" s="31">
        <f>Q63+Q66+Q68</f>
        <v>64000</v>
      </c>
      <c r="R62" s="31">
        <f>R63+R66+R68</f>
        <v>64000</v>
      </c>
      <c r="S62" s="337" t="e">
        <f>#REF!/N62</f>
        <v>#REF!</v>
      </c>
      <c r="T62" s="337" t="e">
        <f>P62/#REF!</f>
        <v>#REF!</v>
      </c>
      <c r="U62" s="337">
        <f t="shared" si="5"/>
        <v>0.6808510638297872</v>
      </c>
      <c r="V62" s="337">
        <f t="shared" si="5"/>
        <v>1</v>
      </c>
      <c r="W62" s="21"/>
    </row>
    <row r="63" spans="1:23" ht="12.75">
      <c r="A63" s="21" t="s">
        <v>239</v>
      </c>
      <c r="B63" s="21">
        <v>1</v>
      </c>
      <c r="C63" s="21"/>
      <c r="D63" s="21">
        <v>3</v>
      </c>
      <c r="E63" s="21"/>
      <c r="F63" s="21"/>
      <c r="G63" s="21"/>
      <c r="H63" s="21"/>
      <c r="I63" s="21"/>
      <c r="J63" s="21">
        <v>111</v>
      </c>
      <c r="K63" s="25">
        <v>322</v>
      </c>
      <c r="L63" s="572" t="s">
        <v>29</v>
      </c>
      <c r="M63" s="572"/>
      <c r="N63" s="53">
        <f>N64+N65</f>
        <v>1207</v>
      </c>
      <c r="O63" s="53">
        <f>O64+O65</f>
        <v>10000</v>
      </c>
      <c r="P63" s="336">
        <f>P64+P65</f>
        <v>10000</v>
      </c>
      <c r="Q63" s="26">
        <f>Q64+Q65</f>
        <v>10000</v>
      </c>
      <c r="R63" s="26">
        <f>R64+R65</f>
        <v>10000</v>
      </c>
      <c r="S63" s="337" t="e">
        <f>#REF!/N63</f>
        <v>#REF!</v>
      </c>
      <c r="T63" s="337" t="e">
        <f>P63/#REF!</f>
        <v>#REF!</v>
      </c>
      <c r="U63" s="337">
        <f t="shared" si="5"/>
        <v>1</v>
      </c>
      <c r="V63" s="337">
        <f t="shared" si="5"/>
        <v>1</v>
      </c>
      <c r="W63" s="21"/>
    </row>
    <row r="64" spans="1:23" ht="12.75">
      <c r="A64" s="21" t="s">
        <v>239</v>
      </c>
      <c r="B64" s="21">
        <v>1</v>
      </c>
      <c r="C64" s="21"/>
      <c r="D64" s="21">
        <v>3</v>
      </c>
      <c r="E64" s="21"/>
      <c r="F64" s="21"/>
      <c r="G64" s="21"/>
      <c r="H64" s="21"/>
      <c r="I64" s="21"/>
      <c r="J64" s="21">
        <v>111</v>
      </c>
      <c r="K64" s="28">
        <v>3221</v>
      </c>
      <c r="L64" s="562" t="s">
        <v>200</v>
      </c>
      <c r="M64" s="562"/>
      <c r="N64" s="31">
        <v>1207</v>
      </c>
      <c r="O64" s="31">
        <v>10000</v>
      </c>
      <c r="P64" s="336">
        <v>10000</v>
      </c>
      <c r="Q64" s="31">
        <v>10000</v>
      </c>
      <c r="R64" s="31">
        <v>10000</v>
      </c>
      <c r="S64" s="337" t="e">
        <f>#REF!/N64</f>
        <v>#REF!</v>
      </c>
      <c r="T64" s="337" t="e">
        <f>P64/#REF!</f>
        <v>#REF!</v>
      </c>
      <c r="U64" s="337">
        <f t="shared" si="5"/>
        <v>1</v>
      </c>
      <c r="V64" s="337">
        <f t="shared" si="5"/>
        <v>1</v>
      </c>
      <c r="W64" s="21"/>
    </row>
    <row r="65" spans="1:23" ht="12.75" hidden="1">
      <c r="A65" s="21" t="s">
        <v>239</v>
      </c>
      <c r="B65" s="21">
        <v>1</v>
      </c>
      <c r="C65" s="21"/>
      <c r="D65" s="21">
        <v>3</v>
      </c>
      <c r="E65" s="21"/>
      <c r="F65" s="21"/>
      <c r="G65" s="21"/>
      <c r="H65" s="21"/>
      <c r="I65" s="21"/>
      <c r="J65" s="21">
        <v>111</v>
      </c>
      <c r="K65" s="28">
        <v>3223</v>
      </c>
      <c r="L65" s="562" t="s">
        <v>85</v>
      </c>
      <c r="M65" s="562"/>
      <c r="N65" s="31">
        <v>0</v>
      </c>
      <c r="O65" s="31">
        <v>0</v>
      </c>
      <c r="P65" s="336">
        <v>0</v>
      </c>
      <c r="Q65" s="31">
        <v>0</v>
      </c>
      <c r="R65" s="31">
        <v>0</v>
      </c>
      <c r="S65" s="337" t="e">
        <f>#REF!/N65</f>
        <v>#REF!</v>
      </c>
      <c r="T65" s="337" t="e">
        <f>P65/#REF!</f>
        <v>#REF!</v>
      </c>
      <c r="U65" s="337" t="e">
        <f t="shared" si="5"/>
        <v>#DIV/0!</v>
      </c>
      <c r="V65" s="337" t="e">
        <f t="shared" si="5"/>
        <v>#DIV/0!</v>
      </c>
      <c r="W65" s="21"/>
    </row>
    <row r="66" spans="1:23" ht="12.75" hidden="1">
      <c r="A66" s="21" t="s">
        <v>239</v>
      </c>
      <c r="B66" s="21">
        <v>1</v>
      </c>
      <c r="C66" s="21"/>
      <c r="D66" s="21">
        <v>3</v>
      </c>
      <c r="E66" s="21"/>
      <c r="F66" s="21"/>
      <c r="G66" s="21"/>
      <c r="H66" s="21"/>
      <c r="I66" s="21"/>
      <c r="J66" s="21">
        <v>111</v>
      </c>
      <c r="K66" s="25">
        <v>323</v>
      </c>
      <c r="L66" s="572" t="s">
        <v>10</v>
      </c>
      <c r="M66" s="572"/>
      <c r="N66" s="53">
        <f>N67</f>
        <v>0</v>
      </c>
      <c r="O66" s="53">
        <f>O67</f>
        <v>0</v>
      </c>
      <c r="P66" s="336">
        <f>P67</f>
        <v>0</v>
      </c>
      <c r="Q66" s="53">
        <f>Q67</f>
        <v>0</v>
      </c>
      <c r="R66" s="53">
        <f>R67</f>
        <v>0</v>
      </c>
      <c r="S66" s="337" t="e">
        <f>#REF!/N66</f>
        <v>#REF!</v>
      </c>
      <c r="T66" s="337" t="e">
        <f>P66/#REF!</f>
        <v>#REF!</v>
      </c>
      <c r="U66" s="337" t="e">
        <f t="shared" si="5"/>
        <v>#DIV/0!</v>
      </c>
      <c r="V66" s="337" t="e">
        <f t="shared" si="5"/>
        <v>#DIV/0!</v>
      </c>
      <c r="W66" s="21"/>
    </row>
    <row r="67" spans="1:23" ht="12.75" hidden="1">
      <c r="A67" s="21" t="s">
        <v>239</v>
      </c>
      <c r="B67" s="21">
        <v>1</v>
      </c>
      <c r="C67" s="21"/>
      <c r="D67" s="21">
        <v>3</v>
      </c>
      <c r="E67" s="21"/>
      <c r="F67" s="21"/>
      <c r="G67" s="21"/>
      <c r="H67" s="21"/>
      <c r="I67" s="21"/>
      <c r="J67" s="21">
        <v>111</v>
      </c>
      <c r="K67" s="28">
        <v>3234</v>
      </c>
      <c r="L67" s="562" t="s">
        <v>89</v>
      </c>
      <c r="M67" s="562"/>
      <c r="N67" s="31">
        <v>0</v>
      </c>
      <c r="O67" s="31">
        <v>0</v>
      </c>
      <c r="P67" s="336">
        <v>0</v>
      </c>
      <c r="Q67" s="31">
        <v>0</v>
      </c>
      <c r="R67" s="31">
        <v>0</v>
      </c>
      <c r="S67" s="337" t="e">
        <f>#REF!/N67</f>
        <v>#REF!</v>
      </c>
      <c r="T67" s="337" t="e">
        <f>P67/#REF!</f>
        <v>#REF!</v>
      </c>
      <c r="U67" s="337" t="e">
        <f t="shared" si="5"/>
        <v>#DIV/0!</v>
      </c>
      <c r="V67" s="337" t="e">
        <f t="shared" si="5"/>
        <v>#DIV/0!</v>
      </c>
      <c r="W67" s="21"/>
    </row>
    <row r="68" spans="1:23" ht="12.75">
      <c r="A68" s="21" t="s">
        <v>239</v>
      </c>
      <c r="B68" s="21">
        <v>1</v>
      </c>
      <c r="C68" s="21"/>
      <c r="D68" s="21">
        <v>3</v>
      </c>
      <c r="E68" s="21"/>
      <c r="F68" s="21"/>
      <c r="G68" s="21"/>
      <c r="H68" s="21"/>
      <c r="I68" s="21"/>
      <c r="J68" s="21">
        <v>111</v>
      </c>
      <c r="K68" s="25">
        <v>329</v>
      </c>
      <c r="L68" s="197" t="s">
        <v>37</v>
      </c>
      <c r="M68" s="197"/>
      <c r="N68" s="53">
        <f>N69+N70</f>
        <v>0</v>
      </c>
      <c r="O68" s="53">
        <f>O69+O70</f>
        <v>50000</v>
      </c>
      <c r="P68" s="336">
        <f>P69+P70</f>
        <v>84000</v>
      </c>
      <c r="Q68" s="26">
        <f>Q69+Q70</f>
        <v>54000</v>
      </c>
      <c r="R68" s="26">
        <f>R69+R70</f>
        <v>54000</v>
      </c>
      <c r="S68" s="337" t="e">
        <f>#REF!/N68</f>
        <v>#REF!</v>
      </c>
      <c r="T68" s="337" t="e">
        <f>P68/#REF!</f>
        <v>#REF!</v>
      </c>
      <c r="U68" s="337">
        <f t="shared" si="5"/>
        <v>0.6428571428571429</v>
      </c>
      <c r="V68" s="337">
        <f t="shared" si="5"/>
        <v>1</v>
      </c>
      <c r="W68" s="21"/>
    </row>
    <row r="69" spans="1:23" ht="12.75">
      <c r="A69" s="21" t="s">
        <v>239</v>
      </c>
      <c r="B69" s="21">
        <v>1</v>
      </c>
      <c r="C69" s="21"/>
      <c r="D69" s="21">
        <v>3</v>
      </c>
      <c r="E69" s="21"/>
      <c r="F69" s="21"/>
      <c r="G69" s="21"/>
      <c r="H69" s="21"/>
      <c r="I69" s="21"/>
      <c r="J69" s="21">
        <v>111</v>
      </c>
      <c r="K69" s="28">
        <v>3291</v>
      </c>
      <c r="L69" s="562" t="s">
        <v>566</v>
      </c>
      <c r="M69" s="562"/>
      <c r="N69" s="31">
        <v>0</v>
      </c>
      <c r="O69" s="31">
        <v>20000</v>
      </c>
      <c r="P69" s="336">
        <v>30000</v>
      </c>
      <c r="Q69" s="31">
        <v>0</v>
      </c>
      <c r="R69" s="31">
        <v>0</v>
      </c>
      <c r="S69" s="337" t="e">
        <f>#REF!/N69</f>
        <v>#REF!</v>
      </c>
      <c r="T69" s="337" t="e">
        <f>P69/#REF!</f>
        <v>#REF!</v>
      </c>
      <c r="U69" s="337">
        <f t="shared" si="5"/>
        <v>0</v>
      </c>
      <c r="V69" s="337" t="e">
        <f t="shared" si="5"/>
        <v>#DIV/0!</v>
      </c>
      <c r="W69" s="21"/>
    </row>
    <row r="70" spans="1:23" ht="12.75">
      <c r="A70" s="21"/>
      <c r="B70" s="21"/>
      <c r="C70" s="21"/>
      <c r="D70" s="21"/>
      <c r="E70" s="21"/>
      <c r="F70" s="21"/>
      <c r="G70" s="21"/>
      <c r="H70" s="21"/>
      <c r="I70" s="21"/>
      <c r="J70" s="21">
        <v>111</v>
      </c>
      <c r="K70" s="310">
        <v>3291</v>
      </c>
      <c r="L70" s="562" t="s">
        <v>201</v>
      </c>
      <c r="M70" s="562"/>
      <c r="N70" s="311">
        <v>0</v>
      </c>
      <c r="O70" s="311">
        <v>30000</v>
      </c>
      <c r="P70" s="340">
        <v>54000</v>
      </c>
      <c r="Q70" s="311">
        <v>54000</v>
      </c>
      <c r="R70" s="311">
        <v>54000</v>
      </c>
      <c r="S70" s="337" t="e">
        <f>#REF!/N70</f>
        <v>#REF!</v>
      </c>
      <c r="T70" s="337" t="e">
        <f>P70/#REF!</f>
        <v>#REF!</v>
      </c>
      <c r="U70" s="337">
        <f t="shared" si="5"/>
        <v>1</v>
      </c>
      <c r="V70" s="337">
        <f t="shared" si="5"/>
        <v>1</v>
      </c>
      <c r="W70" s="21"/>
    </row>
    <row r="71" spans="1:23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46"/>
      <c r="L71" s="46" t="s">
        <v>126</v>
      </c>
      <c r="M71" s="46"/>
      <c r="N71" s="47">
        <f>N61</f>
        <v>1207</v>
      </c>
      <c r="O71" s="47">
        <f>O61</f>
        <v>60000</v>
      </c>
      <c r="P71" s="429">
        <f>P61</f>
        <v>94000</v>
      </c>
      <c r="Q71" s="47">
        <f>Q61</f>
        <v>64000</v>
      </c>
      <c r="R71" s="47">
        <f>R61</f>
        <v>64000</v>
      </c>
      <c r="S71" s="382" t="e">
        <f>#REF!/N71</f>
        <v>#REF!</v>
      </c>
      <c r="T71" s="382" t="e">
        <f>P71/#REF!</f>
        <v>#REF!</v>
      </c>
      <c r="U71" s="382">
        <f t="shared" si="5"/>
        <v>0.6808510638297872</v>
      </c>
      <c r="V71" s="382">
        <f t="shared" si="5"/>
        <v>1</v>
      </c>
      <c r="W71" s="4"/>
    </row>
    <row r="72" spans="1:2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9"/>
      <c r="L72" s="49"/>
      <c r="M72" s="49"/>
      <c r="N72" s="50"/>
      <c r="O72" s="50"/>
      <c r="P72" s="444"/>
      <c r="Q72" s="50"/>
      <c r="R72" s="50"/>
      <c r="S72" s="383"/>
      <c r="T72" s="383"/>
      <c r="U72" s="383"/>
      <c r="V72" s="383"/>
      <c r="W72" s="4"/>
    </row>
    <row r="73" spans="1:23" ht="12.75">
      <c r="A73" s="22" t="s">
        <v>240</v>
      </c>
      <c r="B73" s="10"/>
      <c r="C73" s="10"/>
      <c r="D73" s="10"/>
      <c r="E73" s="10"/>
      <c r="F73" s="10"/>
      <c r="G73" s="10"/>
      <c r="H73" s="10"/>
      <c r="I73" s="10"/>
      <c r="J73" s="10"/>
      <c r="K73" s="69" t="s">
        <v>28</v>
      </c>
      <c r="L73" s="546" t="s">
        <v>202</v>
      </c>
      <c r="M73" s="546"/>
      <c r="N73" s="70"/>
      <c r="O73" s="70"/>
      <c r="P73" s="448"/>
      <c r="Q73" s="70"/>
      <c r="R73" s="70"/>
      <c r="S73" s="386"/>
      <c r="T73" s="386"/>
      <c r="U73" s="386"/>
      <c r="V73" s="386"/>
      <c r="W73" s="4"/>
    </row>
    <row r="74" spans="1:23" ht="12.75">
      <c r="A74" s="21" t="s">
        <v>240</v>
      </c>
      <c r="B74" s="21">
        <v>1</v>
      </c>
      <c r="C74" s="21"/>
      <c r="D74" s="21">
        <v>3</v>
      </c>
      <c r="E74" s="21"/>
      <c r="F74" s="21"/>
      <c r="G74" s="21"/>
      <c r="H74" s="21"/>
      <c r="I74" s="21"/>
      <c r="J74" s="21">
        <v>660</v>
      </c>
      <c r="K74" s="25">
        <v>3</v>
      </c>
      <c r="L74" s="551" t="s">
        <v>3</v>
      </c>
      <c r="M74" s="552"/>
      <c r="N74" s="53">
        <f>N75</f>
        <v>0</v>
      </c>
      <c r="O74" s="53">
        <f>O75</f>
        <v>55000</v>
      </c>
      <c r="P74" s="336">
        <f>P75</f>
        <v>70000</v>
      </c>
      <c r="Q74" s="53">
        <f>Q75</f>
        <v>40000</v>
      </c>
      <c r="R74" s="53">
        <f>R75</f>
        <v>40000</v>
      </c>
      <c r="S74" s="337" t="e">
        <f>#REF!/N74</f>
        <v>#REF!</v>
      </c>
      <c r="T74" s="337" t="e">
        <f>P74/#REF!</f>
        <v>#REF!</v>
      </c>
      <c r="U74" s="337">
        <f aca="true" t="shared" si="6" ref="U74:V81">Q74/P74</f>
        <v>0.5714285714285714</v>
      </c>
      <c r="V74" s="337">
        <f t="shared" si="6"/>
        <v>1</v>
      </c>
      <c r="W74" s="21"/>
    </row>
    <row r="75" spans="1:23" ht="12.75">
      <c r="A75" s="21" t="s">
        <v>240</v>
      </c>
      <c r="B75" s="21">
        <v>1</v>
      </c>
      <c r="C75" s="21"/>
      <c r="D75" s="21">
        <v>3</v>
      </c>
      <c r="E75" s="21"/>
      <c r="F75" s="21"/>
      <c r="G75" s="21"/>
      <c r="H75" s="21"/>
      <c r="I75" s="21"/>
      <c r="J75" s="21">
        <v>660</v>
      </c>
      <c r="K75" s="28">
        <v>32</v>
      </c>
      <c r="L75" s="560" t="s">
        <v>8</v>
      </c>
      <c r="M75" s="561"/>
      <c r="N75" s="31">
        <f>N76+N78</f>
        <v>0</v>
      </c>
      <c r="O75" s="31">
        <f>O76+O78</f>
        <v>55000</v>
      </c>
      <c r="P75" s="336">
        <f>P76+P78</f>
        <v>70000</v>
      </c>
      <c r="Q75" s="31">
        <f>Q76+Q78</f>
        <v>40000</v>
      </c>
      <c r="R75" s="31">
        <f>R76+R78</f>
        <v>40000</v>
      </c>
      <c r="S75" s="337" t="e">
        <f>#REF!/N75</f>
        <v>#REF!</v>
      </c>
      <c r="T75" s="337" t="e">
        <f>P75/#REF!</f>
        <v>#REF!</v>
      </c>
      <c r="U75" s="337">
        <f t="shared" si="6"/>
        <v>0.5714285714285714</v>
      </c>
      <c r="V75" s="337">
        <f t="shared" si="6"/>
        <v>1</v>
      </c>
      <c r="W75" s="21"/>
    </row>
    <row r="76" spans="1:23" ht="12.75">
      <c r="A76" s="21" t="s">
        <v>240</v>
      </c>
      <c r="B76" s="21">
        <v>1</v>
      </c>
      <c r="C76" s="21"/>
      <c r="D76" s="21">
        <v>3</v>
      </c>
      <c r="E76" s="21"/>
      <c r="F76" s="21"/>
      <c r="G76" s="21"/>
      <c r="H76" s="21"/>
      <c r="I76" s="21"/>
      <c r="J76" s="21">
        <v>660</v>
      </c>
      <c r="K76" s="25">
        <v>322</v>
      </c>
      <c r="L76" s="551" t="s">
        <v>29</v>
      </c>
      <c r="M76" s="552"/>
      <c r="N76" s="53">
        <f>N77</f>
        <v>0</v>
      </c>
      <c r="O76" s="53">
        <f>O77</f>
        <v>5000</v>
      </c>
      <c r="P76" s="336">
        <f>P77</f>
        <v>20000</v>
      </c>
      <c r="Q76" s="53">
        <f>Q77</f>
        <v>20000</v>
      </c>
      <c r="R76" s="53">
        <f>R77</f>
        <v>20000</v>
      </c>
      <c r="S76" s="337" t="e">
        <f>#REF!/N76</f>
        <v>#REF!</v>
      </c>
      <c r="T76" s="337" t="e">
        <f>P76/#REF!</f>
        <v>#REF!</v>
      </c>
      <c r="U76" s="337">
        <f t="shared" si="6"/>
        <v>1</v>
      </c>
      <c r="V76" s="337">
        <f t="shared" si="6"/>
        <v>1</v>
      </c>
      <c r="W76" s="21"/>
    </row>
    <row r="77" spans="1:23" ht="12.75">
      <c r="A77" s="21" t="s">
        <v>240</v>
      </c>
      <c r="B77" s="21">
        <v>1</v>
      </c>
      <c r="C77" s="21"/>
      <c r="D77" s="21">
        <v>3</v>
      </c>
      <c r="E77" s="21"/>
      <c r="F77" s="21"/>
      <c r="G77" s="21"/>
      <c r="H77" s="21"/>
      <c r="I77" s="21"/>
      <c r="J77" s="21">
        <v>660</v>
      </c>
      <c r="K77" s="28">
        <v>3224</v>
      </c>
      <c r="L77" s="560" t="s">
        <v>203</v>
      </c>
      <c r="M77" s="561"/>
      <c r="N77" s="31">
        <v>0</v>
      </c>
      <c r="O77" s="31">
        <v>5000</v>
      </c>
      <c r="P77" s="336">
        <v>20000</v>
      </c>
      <c r="Q77" s="31">
        <v>20000</v>
      </c>
      <c r="R77" s="31">
        <v>20000</v>
      </c>
      <c r="S77" s="337" t="e">
        <f>#REF!/N77</f>
        <v>#REF!</v>
      </c>
      <c r="T77" s="337" t="e">
        <f>P77/#REF!</f>
        <v>#REF!</v>
      </c>
      <c r="U77" s="337">
        <f t="shared" si="6"/>
        <v>1</v>
      </c>
      <c r="V77" s="337">
        <f t="shared" si="6"/>
        <v>1</v>
      </c>
      <c r="W77" s="21"/>
    </row>
    <row r="78" spans="1:23" ht="12.75">
      <c r="A78" s="21" t="s">
        <v>240</v>
      </c>
      <c r="B78" s="21">
        <v>1</v>
      </c>
      <c r="C78" s="21"/>
      <c r="D78" s="21">
        <v>3</v>
      </c>
      <c r="E78" s="21"/>
      <c r="F78" s="21"/>
      <c r="G78" s="21"/>
      <c r="H78" s="21"/>
      <c r="I78" s="21"/>
      <c r="J78" s="21">
        <v>660</v>
      </c>
      <c r="K78" s="25">
        <v>323</v>
      </c>
      <c r="L78" s="551" t="s">
        <v>10</v>
      </c>
      <c r="M78" s="552"/>
      <c r="N78" s="53">
        <f>N79</f>
        <v>0</v>
      </c>
      <c r="O78" s="53">
        <f>O79</f>
        <v>50000</v>
      </c>
      <c r="P78" s="336">
        <f>P79</f>
        <v>50000</v>
      </c>
      <c r="Q78" s="53">
        <f>Q79</f>
        <v>20000</v>
      </c>
      <c r="R78" s="53">
        <f>R79</f>
        <v>20000</v>
      </c>
      <c r="S78" s="337" t="e">
        <f>#REF!/N78</f>
        <v>#REF!</v>
      </c>
      <c r="T78" s="337" t="e">
        <f>P78/#REF!</f>
        <v>#REF!</v>
      </c>
      <c r="U78" s="337">
        <f t="shared" si="6"/>
        <v>0.4</v>
      </c>
      <c r="V78" s="337">
        <f t="shared" si="6"/>
        <v>1</v>
      </c>
      <c r="W78" s="21"/>
    </row>
    <row r="79" spans="1:23" ht="12.75">
      <c r="A79" s="21" t="s">
        <v>240</v>
      </c>
      <c r="B79" s="21">
        <v>1</v>
      </c>
      <c r="C79" s="21"/>
      <c r="D79" s="21">
        <v>3</v>
      </c>
      <c r="E79" s="21"/>
      <c r="F79" s="21"/>
      <c r="G79" s="21"/>
      <c r="H79" s="21"/>
      <c r="I79" s="21"/>
      <c r="J79" s="21">
        <v>660</v>
      </c>
      <c r="K79" s="28">
        <v>3232</v>
      </c>
      <c r="L79" s="560" t="s">
        <v>204</v>
      </c>
      <c r="M79" s="561"/>
      <c r="N79" s="31">
        <v>0</v>
      </c>
      <c r="O79" s="31">
        <v>50000</v>
      </c>
      <c r="P79" s="336">
        <v>50000</v>
      </c>
      <c r="Q79" s="31">
        <v>20000</v>
      </c>
      <c r="R79" s="31">
        <v>20000</v>
      </c>
      <c r="S79" s="337" t="e">
        <f>#REF!/N79</f>
        <v>#REF!</v>
      </c>
      <c r="T79" s="337" t="e">
        <f>P79/#REF!</f>
        <v>#REF!</v>
      </c>
      <c r="U79" s="337">
        <f t="shared" si="6"/>
        <v>0.4</v>
      </c>
      <c r="V79" s="337">
        <f t="shared" si="6"/>
        <v>1</v>
      </c>
      <c r="W79" s="21"/>
    </row>
    <row r="80" spans="1:23" ht="12.75">
      <c r="A80" s="57"/>
      <c r="B80" s="13"/>
      <c r="C80" s="13"/>
      <c r="D80" s="13"/>
      <c r="E80" s="13"/>
      <c r="F80" s="13"/>
      <c r="G80" s="13"/>
      <c r="H80" s="13"/>
      <c r="I80" s="13"/>
      <c r="J80" s="13"/>
      <c r="K80" s="46"/>
      <c r="L80" s="46" t="s">
        <v>126</v>
      </c>
      <c r="M80" s="46"/>
      <c r="N80" s="47">
        <f>N74</f>
        <v>0</v>
      </c>
      <c r="O80" s="47">
        <f>O74</f>
        <v>55000</v>
      </c>
      <c r="P80" s="429">
        <f>P74</f>
        <v>70000</v>
      </c>
      <c r="Q80" s="47">
        <f>Q74</f>
        <v>40000</v>
      </c>
      <c r="R80" s="47">
        <f>R74</f>
        <v>40000</v>
      </c>
      <c r="S80" s="382" t="e">
        <f>#REF!/N80</f>
        <v>#REF!</v>
      </c>
      <c r="T80" s="382" t="e">
        <f>P80/#REF!</f>
        <v>#REF!</v>
      </c>
      <c r="U80" s="382">
        <f t="shared" si="6"/>
        <v>0.5714285714285714</v>
      </c>
      <c r="V80" s="382">
        <f t="shared" si="6"/>
        <v>1</v>
      </c>
      <c r="W80" s="4"/>
    </row>
    <row r="81" spans="1:23" ht="12.75">
      <c r="A81" s="21"/>
      <c r="B81" s="4"/>
      <c r="C81" s="4"/>
      <c r="D81" s="4"/>
      <c r="E81" s="4"/>
      <c r="F81" s="4"/>
      <c r="G81" s="4"/>
      <c r="H81" s="4"/>
      <c r="I81" s="4"/>
      <c r="J81" s="4"/>
      <c r="K81" s="88"/>
      <c r="L81" s="569" t="s">
        <v>244</v>
      </c>
      <c r="M81" s="569"/>
      <c r="N81" s="88">
        <f>N80+N71</f>
        <v>1207</v>
      </c>
      <c r="O81" s="88">
        <f>O80+O71</f>
        <v>115000</v>
      </c>
      <c r="P81" s="342">
        <f>P80+P71</f>
        <v>164000</v>
      </c>
      <c r="Q81" s="88">
        <f>Q80+Q71</f>
        <v>104000</v>
      </c>
      <c r="R81" s="88">
        <f>R80+R71</f>
        <v>104000</v>
      </c>
      <c r="S81" s="387" t="e">
        <f>#REF!/N81</f>
        <v>#REF!</v>
      </c>
      <c r="T81" s="387" t="e">
        <f>P81/#REF!</f>
        <v>#REF!</v>
      </c>
      <c r="U81" s="387">
        <f t="shared" si="6"/>
        <v>0.6341463414634146</v>
      </c>
      <c r="V81" s="387">
        <f t="shared" si="6"/>
        <v>1</v>
      </c>
      <c r="W81" s="4"/>
    </row>
    <row r="82" spans="1:23" ht="12.75">
      <c r="A82" s="21"/>
      <c r="B82" s="4"/>
      <c r="C82" s="4"/>
      <c r="D82" s="4"/>
      <c r="E82" s="4"/>
      <c r="F82" s="4"/>
      <c r="G82" s="4"/>
      <c r="H82" s="4"/>
      <c r="I82" s="4"/>
      <c r="J82" s="4"/>
      <c r="K82" s="63"/>
      <c r="L82" s="73"/>
      <c r="M82" s="74"/>
      <c r="N82" s="75"/>
      <c r="O82" s="48"/>
      <c r="P82" s="449"/>
      <c r="Q82" s="48"/>
      <c r="R82" s="48"/>
      <c r="S82" s="383"/>
      <c r="T82" s="383"/>
      <c r="U82" s="383"/>
      <c r="V82" s="383"/>
      <c r="W82" s="4"/>
    </row>
    <row r="83" spans="1:2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66" t="s">
        <v>246</v>
      </c>
      <c r="L83" s="567" t="s">
        <v>371</v>
      </c>
      <c r="M83" s="568"/>
      <c r="N83" s="13"/>
      <c r="O83" s="13"/>
      <c r="P83" s="439"/>
      <c r="Q83" s="13"/>
      <c r="R83" s="13"/>
      <c r="S83" s="379"/>
      <c r="T83" s="379"/>
      <c r="U83" s="379"/>
      <c r="V83" s="379"/>
      <c r="W83" s="4"/>
    </row>
    <row r="84" spans="1:23" ht="12.75">
      <c r="A84" s="22" t="s">
        <v>241</v>
      </c>
      <c r="B84" s="10"/>
      <c r="C84" s="10"/>
      <c r="D84" s="10"/>
      <c r="E84" s="10"/>
      <c r="F84" s="10"/>
      <c r="G84" s="10"/>
      <c r="H84" s="10"/>
      <c r="I84" s="10"/>
      <c r="J84" s="10"/>
      <c r="K84" s="67" t="s">
        <v>251</v>
      </c>
      <c r="L84" s="67" t="s">
        <v>394</v>
      </c>
      <c r="M84" s="67"/>
      <c r="N84" s="23"/>
      <c r="O84" s="23"/>
      <c r="P84" s="445"/>
      <c r="Q84" s="56"/>
      <c r="R84" s="56"/>
      <c r="S84" s="377"/>
      <c r="T84" s="377"/>
      <c r="U84" s="377"/>
      <c r="V84" s="377"/>
      <c r="W84" s="4"/>
    </row>
    <row r="85" spans="1:23" ht="12.75">
      <c r="A85" s="22"/>
      <c r="B85" s="10"/>
      <c r="C85" s="10"/>
      <c r="D85" s="10"/>
      <c r="E85" s="10"/>
      <c r="F85" s="10"/>
      <c r="G85" s="10"/>
      <c r="H85" s="10"/>
      <c r="I85" s="10"/>
      <c r="J85" s="10"/>
      <c r="K85" s="67" t="s">
        <v>28</v>
      </c>
      <c r="L85" s="10"/>
      <c r="M85" s="10"/>
      <c r="N85" s="23"/>
      <c r="O85" s="23"/>
      <c r="P85" s="445"/>
      <c r="Q85" s="56"/>
      <c r="R85" s="56"/>
      <c r="S85" s="377"/>
      <c r="T85" s="377"/>
      <c r="U85" s="377"/>
      <c r="V85" s="377"/>
      <c r="W85" s="4"/>
    </row>
    <row r="86" spans="1:23" ht="12.75">
      <c r="A86" s="21" t="s">
        <v>242</v>
      </c>
      <c r="B86" s="21">
        <v>1</v>
      </c>
      <c r="C86" s="21"/>
      <c r="D86" s="21">
        <v>3</v>
      </c>
      <c r="E86" s="21"/>
      <c r="F86" s="21">
        <v>5</v>
      </c>
      <c r="G86" s="21"/>
      <c r="H86" s="21"/>
      <c r="I86" s="21"/>
      <c r="J86" s="21">
        <v>116</v>
      </c>
      <c r="K86" s="25">
        <v>3</v>
      </c>
      <c r="L86" s="25" t="s">
        <v>3</v>
      </c>
      <c r="M86" s="25"/>
      <c r="N86" s="53">
        <f>N87+N92</f>
        <v>77549</v>
      </c>
      <c r="O86" s="53">
        <f>O87+O92</f>
        <v>79000</v>
      </c>
      <c r="P86" s="336">
        <f>P87+P92</f>
        <v>88000</v>
      </c>
      <c r="Q86" s="53">
        <f>Q87+Q92</f>
        <v>68000</v>
      </c>
      <c r="R86" s="53">
        <f>R87+R92</f>
        <v>68000</v>
      </c>
      <c r="S86" s="337" t="e">
        <f>#REF!/N86</f>
        <v>#REF!</v>
      </c>
      <c r="T86" s="337" t="e">
        <f>P86/#REF!</f>
        <v>#REF!</v>
      </c>
      <c r="U86" s="337">
        <f aca="true" t="shared" si="7" ref="U86:V97">Q86/P86</f>
        <v>0.7727272727272727</v>
      </c>
      <c r="V86" s="337">
        <f t="shared" si="7"/>
        <v>1</v>
      </c>
      <c r="W86" s="4"/>
    </row>
    <row r="87" spans="1:23" ht="12.75">
      <c r="A87" s="21" t="s">
        <v>242</v>
      </c>
      <c r="B87" s="21">
        <v>1</v>
      </c>
      <c r="C87" s="21"/>
      <c r="D87" s="21">
        <v>3</v>
      </c>
      <c r="E87" s="21"/>
      <c r="F87" s="21">
        <v>5</v>
      </c>
      <c r="G87" s="21"/>
      <c r="H87" s="21"/>
      <c r="I87" s="21"/>
      <c r="J87" s="21">
        <v>116</v>
      </c>
      <c r="K87" s="28">
        <v>32</v>
      </c>
      <c r="L87" s="29" t="s">
        <v>8</v>
      </c>
      <c r="M87" s="30"/>
      <c r="N87" s="31">
        <f>N88+N90</f>
        <v>32549</v>
      </c>
      <c r="O87" s="31">
        <f>O88+O90</f>
        <v>34000</v>
      </c>
      <c r="P87" s="336">
        <f>P88+P90</f>
        <v>34000</v>
      </c>
      <c r="Q87" s="31">
        <f>Q88+Q90</f>
        <v>34000</v>
      </c>
      <c r="R87" s="31">
        <f>R88+R90</f>
        <v>34000</v>
      </c>
      <c r="S87" s="337" t="e">
        <f>#REF!/N87</f>
        <v>#REF!</v>
      </c>
      <c r="T87" s="337" t="e">
        <f>P87/#REF!</f>
        <v>#REF!</v>
      </c>
      <c r="U87" s="337">
        <f t="shared" si="7"/>
        <v>1</v>
      </c>
      <c r="V87" s="337">
        <f t="shared" si="7"/>
        <v>1</v>
      </c>
      <c r="W87" s="4"/>
    </row>
    <row r="88" spans="1:23" ht="12.75" hidden="1">
      <c r="A88" s="21" t="s">
        <v>242</v>
      </c>
      <c r="B88" s="21">
        <v>1</v>
      </c>
      <c r="C88" s="21"/>
      <c r="D88" s="21">
        <v>3</v>
      </c>
      <c r="E88" s="21"/>
      <c r="F88" s="21">
        <v>5</v>
      </c>
      <c r="G88" s="21"/>
      <c r="H88" s="21"/>
      <c r="I88" s="21"/>
      <c r="J88" s="21">
        <v>116</v>
      </c>
      <c r="K88" s="25">
        <v>322</v>
      </c>
      <c r="L88" s="551" t="s">
        <v>215</v>
      </c>
      <c r="M88" s="552"/>
      <c r="N88" s="53">
        <f>N89</f>
        <v>0</v>
      </c>
      <c r="O88" s="53">
        <f>O89</f>
        <v>0</v>
      </c>
      <c r="P88" s="336">
        <f>P89</f>
        <v>0</v>
      </c>
      <c r="Q88" s="53">
        <f>Q89</f>
        <v>0</v>
      </c>
      <c r="R88" s="53">
        <f>R89</f>
        <v>0</v>
      </c>
      <c r="S88" s="337" t="e">
        <f>#REF!/N88</f>
        <v>#REF!</v>
      </c>
      <c r="T88" s="337" t="e">
        <f>P88/#REF!</f>
        <v>#REF!</v>
      </c>
      <c r="U88" s="337" t="e">
        <f t="shared" si="7"/>
        <v>#DIV/0!</v>
      </c>
      <c r="V88" s="337" t="e">
        <f t="shared" si="7"/>
        <v>#DIV/0!</v>
      </c>
      <c r="W88" s="4"/>
    </row>
    <row r="89" spans="1:23" ht="12.75" hidden="1">
      <c r="A89" s="21" t="s">
        <v>242</v>
      </c>
      <c r="B89" s="21">
        <v>1</v>
      </c>
      <c r="C89" s="21"/>
      <c r="D89" s="21">
        <v>3</v>
      </c>
      <c r="E89" s="21"/>
      <c r="F89" s="21">
        <v>5</v>
      </c>
      <c r="G89" s="21"/>
      <c r="H89" s="21"/>
      <c r="I89" s="21"/>
      <c r="J89" s="21">
        <v>116</v>
      </c>
      <c r="K89" s="28">
        <v>3221</v>
      </c>
      <c r="L89" s="28" t="s">
        <v>84</v>
      </c>
      <c r="M89" s="28"/>
      <c r="N89" s="31">
        <v>0</v>
      </c>
      <c r="O89" s="31">
        <v>0</v>
      </c>
      <c r="P89" s="336">
        <v>0</v>
      </c>
      <c r="Q89" s="31">
        <v>0</v>
      </c>
      <c r="R89" s="31">
        <v>0</v>
      </c>
      <c r="S89" s="337" t="e">
        <f>#REF!/N89</f>
        <v>#REF!</v>
      </c>
      <c r="T89" s="337" t="e">
        <f>P89/#REF!</f>
        <v>#REF!</v>
      </c>
      <c r="U89" s="337" t="e">
        <f t="shared" si="7"/>
        <v>#DIV/0!</v>
      </c>
      <c r="V89" s="337" t="e">
        <f t="shared" si="7"/>
        <v>#DIV/0!</v>
      </c>
      <c r="W89" s="4"/>
    </row>
    <row r="90" spans="1:23" ht="12.75">
      <c r="A90" s="21" t="s">
        <v>242</v>
      </c>
      <c r="B90" s="21">
        <v>1</v>
      </c>
      <c r="C90" s="21"/>
      <c r="D90" s="21">
        <v>3</v>
      </c>
      <c r="E90" s="21"/>
      <c r="F90" s="21">
        <v>5</v>
      </c>
      <c r="G90" s="21"/>
      <c r="H90" s="21"/>
      <c r="I90" s="21"/>
      <c r="J90" s="21">
        <v>116</v>
      </c>
      <c r="K90" s="25">
        <v>329</v>
      </c>
      <c r="L90" s="551" t="s">
        <v>37</v>
      </c>
      <c r="M90" s="552"/>
      <c r="N90" s="53">
        <f>N91</f>
        <v>32549</v>
      </c>
      <c r="O90" s="53">
        <f>O91</f>
        <v>34000</v>
      </c>
      <c r="P90" s="450">
        <f>P91</f>
        <v>34000</v>
      </c>
      <c r="Q90" s="53">
        <f>Q91</f>
        <v>34000</v>
      </c>
      <c r="R90" s="53">
        <f>R91</f>
        <v>34000</v>
      </c>
      <c r="S90" s="337" t="e">
        <f>#REF!/N90</f>
        <v>#REF!</v>
      </c>
      <c r="T90" s="337" t="e">
        <f>P90/#REF!</f>
        <v>#REF!</v>
      </c>
      <c r="U90" s="337">
        <f t="shared" si="7"/>
        <v>1</v>
      </c>
      <c r="V90" s="337">
        <f t="shared" si="7"/>
        <v>1</v>
      </c>
      <c r="W90" s="4"/>
    </row>
    <row r="91" spans="1:23" ht="12.75">
      <c r="A91" s="21" t="s">
        <v>242</v>
      </c>
      <c r="B91" s="21">
        <v>1</v>
      </c>
      <c r="C91" s="21"/>
      <c r="D91" s="21">
        <v>3</v>
      </c>
      <c r="E91" s="21"/>
      <c r="F91" s="21">
        <v>5</v>
      </c>
      <c r="G91" s="21"/>
      <c r="H91" s="21"/>
      <c r="I91" s="21"/>
      <c r="J91" s="21">
        <v>116</v>
      </c>
      <c r="K91" s="28">
        <v>3291</v>
      </c>
      <c r="L91" s="590" t="s">
        <v>214</v>
      </c>
      <c r="M91" s="561"/>
      <c r="N91" s="31">
        <v>32549</v>
      </c>
      <c r="O91" s="31">
        <v>34000</v>
      </c>
      <c r="P91" s="336">
        <v>34000</v>
      </c>
      <c r="Q91" s="31">
        <v>34000</v>
      </c>
      <c r="R91" s="31">
        <v>34000</v>
      </c>
      <c r="S91" s="337" t="e">
        <f>#REF!/N91</f>
        <v>#REF!</v>
      </c>
      <c r="T91" s="337" t="e">
        <f>P91/#REF!</f>
        <v>#REF!</v>
      </c>
      <c r="U91" s="337">
        <f t="shared" si="7"/>
        <v>1</v>
      </c>
      <c r="V91" s="337">
        <f t="shared" si="7"/>
        <v>1</v>
      </c>
      <c r="W91" s="4"/>
    </row>
    <row r="92" spans="1:23" ht="12.75">
      <c r="A92" s="21" t="s">
        <v>242</v>
      </c>
      <c r="B92" s="21">
        <v>1</v>
      </c>
      <c r="C92" s="21"/>
      <c r="D92" s="21">
        <v>3</v>
      </c>
      <c r="E92" s="21"/>
      <c r="F92" s="21">
        <v>5</v>
      </c>
      <c r="G92" s="21"/>
      <c r="H92" s="21"/>
      <c r="I92" s="21"/>
      <c r="J92" s="21">
        <v>116</v>
      </c>
      <c r="K92" s="28">
        <v>38</v>
      </c>
      <c r="L92" s="28" t="s">
        <v>14</v>
      </c>
      <c r="M92" s="28"/>
      <c r="N92" s="31">
        <f>N93</f>
        <v>45000</v>
      </c>
      <c r="O92" s="31">
        <f aca="true" t="shared" si="8" ref="O92:R93">O93</f>
        <v>45000</v>
      </c>
      <c r="P92" s="336">
        <f t="shared" si="8"/>
        <v>54000</v>
      </c>
      <c r="Q92" s="31">
        <f t="shared" si="8"/>
        <v>34000</v>
      </c>
      <c r="R92" s="31">
        <f t="shared" si="8"/>
        <v>34000</v>
      </c>
      <c r="S92" s="337" t="e">
        <f>#REF!/N92</f>
        <v>#REF!</v>
      </c>
      <c r="T92" s="337" t="e">
        <f>P92/#REF!</f>
        <v>#REF!</v>
      </c>
      <c r="U92" s="337">
        <f t="shared" si="7"/>
        <v>0.6296296296296297</v>
      </c>
      <c r="V92" s="337">
        <f t="shared" si="7"/>
        <v>1</v>
      </c>
      <c r="W92" s="4"/>
    </row>
    <row r="93" spans="1:23" ht="12.75">
      <c r="A93" s="21" t="s">
        <v>242</v>
      </c>
      <c r="B93" s="21">
        <v>1</v>
      </c>
      <c r="C93" s="21"/>
      <c r="D93" s="21">
        <v>3</v>
      </c>
      <c r="E93" s="21"/>
      <c r="F93" s="21">
        <v>5</v>
      </c>
      <c r="G93" s="21"/>
      <c r="H93" s="21"/>
      <c r="I93" s="21"/>
      <c r="J93" s="21">
        <v>116</v>
      </c>
      <c r="K93" s="192">
        <v>381</v>
      </c>
      <c r="L93" s="551" t="s">
        <v>15</v>
      </c>
      <c r="M93" s="552"/>
      <c r="N93" s="84">
        <f>N94</f>
        <v>45000</v>
      </c>
      <c r="O93" s="84">
        <f t="shared" si="8"/>
        <v>45000</v>
      </c>
      <c r="P93" s="441">
        <f t="shared" si="8"/>
        <v>54000</v>
      </c>
      <c r="Q93" s="84">
        <f t="shared" si="8"/>
        <v>34000</v>
      </c>
      <c r="R93" s="84">
        <f t="shared" si="8"/>
        <v>34000</v>
      </c>
      <c r="S93" s="337" t="e">
        <f>#REF!/N93</f>
        <v>#REF!</v>
      </c>
      <c r="T93" s="337" t="e">
        <f>P93/#REF!</f>
        <v>#REF!</v>
      </c>
      <c r="U93" s="337">
        <f t="shared" si="7"/>
        <v>0.6296296296296297</v>
      </c>
      <c r="V93" s="337">
        <f t="shared" si="7"/>
        <v>1</v>
      </c>
      <c r="W93" s="4"/>
    </row>
    <row r="94" spans="1:23" ht="12.75">
      <c r="A94" s="21" t="s">
        <v>242</v>
      </c>
      <c r="B94" s="21">
        <v>1</v>
      </c>
      <c r="C94" s="21"/>
      <c r="D94" s="21">
        <v>3</v>
      </c>
      <c r="E94" s="21"/>
      <c r="F94" s="21">
        <v>5</v>
      </c>
      <c r="G94" s="21"/>
      <c r="H94" s="21"/>
      <c r="I94" s="21"/>
      <c r="J94" s="21">
        <v>116</v>
      </c>
      <c r="K94" s="28">
        <v>3811</v>
      </c>
      <c r="L94" s="560" t="s">
        <v>101</v>
      </c>
      <c r="M94" s="561"/>
      <c r="N94" s="31">
        <v>45000</v>
      </c>
      <c r="O94" s="31">
        <v>45000</v>
      </c>
      <c r="P94" s="336">
        <v>54000</v>
      </c>
      <c r="Q94" s="31">
        <v>34000</v>
      </c>
      <c r="R94" s="31">
        <v>34000</v>
      </c>
      <c r="S94" s="337" t="e">
        <f>#REF!/N94</f>
        <v>#REF!</v>
      </c>
      <c r="T94" s="337" t="e">
        <f>P94/#REF!</f>
        <v>#REF!</v>
      </c>
      <c r="U94" s="337">
        <f t="shared" si="7"/>
        <v>0.6296296296296297</v>
      </c>
      <c r="V94" s="337">
        <f t="shared" si="7"/>
        <v>1</v>
      </c>
      <c r="W94" s="4"/>
    </row>
    <row r="95" spans="1:23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76"/>
      <c r="L95" s="76" t="s">
        <v>126</v>
      </c>
      <c r="M95" s="76"/>
      <c r="N95" s="77">
        <f>N86</f>
        <v>77549</v>
      </c>
      <c r="O95" s="77">
        <f>O86</f>
        <v>79000</v>
      </c>
      <c r="P95" s="446">
        <f>P86</f>
        <v>88000</v>
      </c>
      <c r="Q95" s="77">
        <f>Q86</f>
        <v>68000</v>
      </c>
      <c r="R95" s="77">
        <f>R86</f>
        <v>68000</v>
      </c>
      <c r="S95" s="384" t="e">
        <f>#REF!/N95</f>
        <v>#REF!</v>
      </c>
      <c r="T95" s="384" t="e">
        <f>P95/#REF!</f>
        <v>#REF!</v>
      </c>
      <c r="U95" s="384">
        <f t="shared" si="7"/>
        <v>0.7727272727272727</v>
      </c>
      <c r="V95" s="384">
        <f t="shared" si="7"/>
        <v>1</v>
      </c>
      <c r="W95" s="4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72"/>
      <c r="L96" s="71" t="s">
        <v>252</v>
      </c>
      <c r="M96" s="72"/>
      <c r="N96" s="78">
        <f>N95</f>
        <v>77549</v>
      </c>
      <c r="O96" s="78">
        <f>O95</f>
        <v>79000</v>
      </c>
      <c r="P96" s="342">
        <f>P95</f>
        <v>88000</v>
      </c>
      <c r="Q96" s="78">
        <f>Q95</f>
        <v>68000</v>
      </c>
      <c r="R96" s="78">
        <f>R95</f>
        <v>68000</v>
      </c>
      <c r="S96" s="387" t="e">
        <f>#REF!/N96</f>
        <v>#REF!</v>
      </c>
      <c r="T96" s="387" t="e">
        <f>P96/#REF!</f>
        <v>#REF!</v>
      </c>
      <c r="U96" s="387">
        <f t="shared" si="7"/>
        <v>0.7727272727272727</v>
      </c>
      <c r="V96" s="387">
        <f t="shared" si="7"/>
        <v>1</v>
      </c>
      <c r="W96" s="4"/>
    </row>
    <row r="97" spans="1:2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83"/>
      <c r="L97" s="547" t="s">
        <v>243</v>
      </c>
      <c r="M97" s="548"/>
      <c r="N97" s="284">
        <f>N96+N81+N56</f>
        <v>366493</v>
      </c>
      <c r="O97" s="284">
        <f>O96+O81+O56</f>
        <v>747000</v>
      </c>
      <c r="P97" s="430">
        <f>P96+P81+P56</f>
        <v>680645</v>
      </c>
      <c r="Q97" s="284">
        <f>Q96+Q81+Q56</f>
        <v>459000</v>
      </c>
      <c r="R97" s="284">
        <f>R96+R81+R56</f>
        <v>459000</v>
      </c>
      <c r="S97" s="388" t="e">
        <f>#REF!/N97</f>
        <v>#REF!</v>
      </c>
      <c r="T97" s="388" t="e">
        <f>P97/#REF!</f>
        <v>#REF!</v>
      </c>
      <c r="U97" s="388">
        <f t="shared" si="7"/>
        <v>0.6743603493744904</v>
      </c>
      <c r="V97" s="388">
        <f t="shared" si="7"/>
        <v>1</v>
      </c>
      <c r="W97" s="4"/>
    </row>
    <row r="98" spans="1:2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9"/>
      <c r="L98" s="63"/>
      <c r="M98" s="49"/>
      <c r="N98" s="50"/>
      <c r="O98" s="50"/>
      <c r="P98" s="444"/>
      <c r="Q98" s="50"/>
      <c r="R98" s="50"/>
      <c r="S98" s="383"/>
      <c r="T98" s="383"/>
      <c r="U98" s="383"/>
      <c r="V98" s="383"/>
      <c r="W98" s="4"/>
    </row>
    <row r="99" spans="1:23" ht="12.75">
      <c r="A99" s="21"/>
      <c r="B99" s="4"/>
      <c r="C99" s="4"/>
      <c r="D99" s="4"/>
      <c r="E99" s="4"/>
      <c r="F99" s="4"/>
      <c r="G99" s="4"/>
      <c r="H99" s="4"/>
      <c r="I99" s="4"/>
      <c r="J99" s="4"/>
      <c r="K99" s="79" t="s">
        <v>247</v>
      </c>
      <c r="L99" s="586" t="s">
        <v>190</v>
      </c>
      <c r="M99" s="587"/>
      <c r="N99" s="12"/>
      <c r="O99" s="12"/>
      <c r="P99" s="438"/>
      <c r="Q99" s="12"/>
      <c r="R99" s="12"/>
      <c r="S99" s="378"/>
      <c r="T99" s="378"/>
      <c r="U99" s="378"/>
      <c r="V99" s="378"/>
      <c r="W99" s="4"/>
    </row>
    <row r="100" spans="1:23" ht="12.75">
      <c r="A100" s="57"/>
      <c r="B100" s="13"/>
      <c r="C100" s="13"/>
      <c r="D100" s="13"/>
      <c r="E100" s="13"/>
      <c r="F100" s="13"/>
      <c r="G100" s="13"/>
      <c r="H100" s="13"/>
      <c r="I100" s="13"/>
      <c r="J100" s="13"/>
      <c r="K100" s="66" t="s">
        <v>186</v>
      </c>
      <c r="L100" s="66" t="s">
        <v>190</v>
      </c>
      <c r="M100" s="13"/>
      <c r="N100" s="13"/>
      <c r="O100" s="13"/>
      <c r="P100" s="439"/>
      <c r="Q100" s="13"/>
      <c r="R100" s="13"/>
      <c r="S100" s="379"/>
      <c r="T100" s="379"/>
      <c r="U100" s="379"/>
      <c r="V100" s="379"/>
      <c r="W100" s="4"/>
    </row>
    <row r="101" spans="1:23" ht="12.75">
      <c r="A101" s="22" t="s">
        <v>249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9" t="s">
        <v>255</v>
      </c>
      <c r="L101" s="530" t="s">
        <v>395</v>
      </c>
      <c r="M101" s="530"/>
      <c r="N101" s="80"/>
      <c r="O101" s="80"/>
      <c r="P101" s="448"/>
      <c r="Q101" s="80"/>
      <c r="R101" s="80"/>
      <c r="S101" s="386"/>
      <c r="T101" s="386"/>
      <c r="U101" s="386"/>
      <c r="V101" s="386"/>
      <c r="W101" s="4"/>
    </row>
    <row r="102" spans="1:23" ht="12.75">
      <c r="A102" s="22" t="s">
        <v>141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9" t="s">
        <v>28</v>
      </c>
      <c r="L102" s="81" t="s">
        <v>190</v>
      </c>
      <c r="M102" s="69"/>
      <c r="N102" s="80"/>
      <c r="O102" s="80"/>
      <c r="P102" s="448"/>
      <c r="Q102" s="80"/>
      <c r="R102" s="80"/>
      <c r="S102" s="386"/>
      <c r="T102" s="386"/>
      <c r="U102" s="386"/>
      <c r="V102" s="386"/>
      <c r="W102" s="4"/>
    </row>
    <row r="103" spans="1:23" ht="12.75">
      <c r="A103" s="21" t="s">
        <v>250</v>
      </c>
      <c r="B103" s="21">
        <v>1</v>
      </c>
      <c r="C103" s="21"/>
      <c r="D103" s="21">
        <v>3</v>
      </c>
      <c r="E103" s="21"/>
      <c r="F103" s="21">
        <v>5</v>
      </c>
      <c r="G103" s="21"/>
      <c r="H103" s="21"/>
      <c r="I103" s="21"/>
      <c r="J103" s="21">
        <v>111</v>
      </c>
      <c r="K103" s="25">
        <v>3</v>
      </c>
      <c r="L103" s="25" t="s">
        <v>3</v>
      </c>
      <c r="M103" s="25"/>
      <c r="N103" s="53">
        <f>N104+N113+N119</f>
        <v>570029</v>
      </c>
      <c r="O103" s="53">
        <f>O104+O113+O119</f>
        <v>542900</v>
      </c>
      <c r="P103" s="336">
        <f>P104+P113+P119</f>
        <v>570900</v>
      </c>
      <c r="Q103" s="53">
        <f>Q104+Q113+Q119</f>
        <v>577000</v>
      </c>
      <c r="R103" s="53">
        <f>R104+R113+R119</f>
        <v>577000</v>
      </c>
      <c r="S103" s="337" t="e">
        <f>#REF!/N103</f>
        <v>#REF!</v>
      </c>
      <c r="T103" s="337" t="e">
        <f>P103/#REF!</f>
        <v>#REF!</v>
      </c>
      <c r="U103" s="337">
        <f aca="true" t="shared" si="9" ref="U103:V118">Q103/P103</f>
        <v>1.0106848835172535</v>
      </c>
      <c r="V103" s="337">
        <f t="shared" si="9"/>
        <v>1</v>
      </c>
      <c r="W103" s="4"/>
    </row>
    <row r="104" spans="1:23" ht="12.75">
      <c r="A104" s="21" t="s">
        <v>250</v>
      </c>
      <c r="B104" s="21">
        <v>1</v>
      </c>
      <c r="C104" s="21"/>
      <c r="D104" s="21">
        <v>3</v>
      </c>
      <c r="E104" s="21"/>
      <c r="F104" s="21">
        <v>5</v>
      </c>
      <c r="G104" s="21"/>
      <c r="H104" s="21"/>
      <c r="I104" s="21"/>
      <c r="J104" s="21">
        <v>111</v>
      </c>
      <c r="K104" s="28">
        <v>31</v>
      </c>
      <c r="L104" s="28" t="s">
        <v>206</v>
      </c>
      <c r="M104" s="28"/>
      <c r="N104" s="31">
        <f>N105+N108+N110</f>
        <v>482249</v>
      </c>
      <c r="O104" s="31">
        <f>O105+O108+O110</f>
        <v>483800</v>
      </c>
      <c r="P104" s="336">
        <f>P105+P108+P110</f>
        <v>493800</v>
      </c>
      <c r="Q104" s="31">
        <f>Q105+Q108+Q110</f>
        <v>507800</v>
      </c>
      <c r="R104" s="31">
        <f>R105+R108+R110</f>
        <v>507800</v>
      </c>
      <c r="S104" s="337" t="e">
        <f>#REF!/N104</f>
        <v>#REF!</v>
      </c>
      <c r="T104" s="337" t="e">
        <f>P104/#REF!</f>
        <v>#REF!</v>
      </c>
      <c r="U104" s="337">
        <f t="shared" si="9"/>
        <v>1.0283515593357635</v>
      </c>
      <c r="V104" s="337">
        <f t="shared" si="9"/>
        <v>1</v>
      </c>
      <c r="W104" s="4"/>
    </row>
    <row r="105" spans="1:23" ht="12.75">
      <c r="A105" s="21" t="s">
        <v>250</v>
      </c>
      <c r="B105" s="21">
        <v>1</v>
      </c>
      <c r="C105" s="21"/>
      <c r="D105" s="21">
        <v>3</v>
      </c>
      <c r="E105" s="21"/>
      <c r="F105" s="21">
        <v>5</v>
      </c>
      <c r="G105" s="21"/>
      <c r="H105" s="21"/>
      <c r="I105" s="21"/>
      <c r="J105" s="21">
        <v>111</v>
      </c>
      <c r="K105" s="25">
        <v>311</v>
      </c>
      <c r="L105" s="551" t="s">
        <v>208</v>
      </c>
      <c r="M105" s="552"/>
      <c r="N105" s="53">
        <f>N106+N107</f>
        <v>411475</v>
      </c>
      <c r="O105" s="53">
        <f>O106+O107</f>
        <v>410000</v>
      </c>
      <c r="P105" s="336">
        <f>P106+P107</f>
        <v>420000</v>
      </c>
      <c r="Q105" s="53">
        <f>Q106+Q107</f>
        <v>430000</v>
      </c>
      <c r="R105" s="53">
        <f>R106+R107</f>
        <v>430000</v>
      </c>
      <c r="S105" s="337" t="e">
        <f>#REF!/N105</f>
        <v>#REF!</v>
      </c>
      <c r="T105" s="337" t="e">
        <f>P105/#REF!</f>
        <v>#REF!</v>
      </c>
      <c r="U105" s="337">
        <f t="shared" si="9"/>
        <v>1.0238095238095237</v>
      </c>
      <c r="V105" s="337">
        <f t="shared" si="9"/>
        <v>1</v>
      </c>
      <c r="W105" s="4"/>
    </row>
    <row r="106" spans="1:23" ht="12.75">
      <c r="A106" s="21" t="s">
        <v>250</v>
      </c>
      <c r="B106" s="21">
        <v>1</v>
      </c>
      <c r="C106" s="21"/>
      <c r="D106" s="21">
        <v>3</v>
      </c>
      <c r="E106" s="21"/>
      <c r="F106" s="21">
        <v>5</v>
      </c>
      <c r="G106" s="21"/>
      <c r="H106" s="21"/>
      <c r="I106" s="21"/>
      <c r="J106" s="21">
        <v>111</v>
      </c>
      <c r="K106" s="28">
        <v>3111</v>
      </c>
      <c r="L106" s="560" t="s">
        <v>207</v>
      </c>
      <c r="M106" s="561"/>
      <c r="N106" s="31">
        <v>411475</v>
      </c>
      <c r="O106" s="31">
        <v>410000</v>
      </c>
      <c r="P106" s="336">
        <v>420000</v>
      </c>
      <c r="Q106" s="31">
        <v>430000</v>
      </c>
      <c r="R106" s="31">
        <v>430000</v>
      </c>
      <c r="S106" s="337" t="e">
        <f>#REF!/N106</f>
        <v>#REF!</v>
      </c>
      <c r="T106" s="337" t="e">
        <f>P106/#REF!</f>
        <v>#REF!</v>
      </c>
      <c r="U106" s="337">
        <f t="shared" si="9"/>
        <v>1.0238095238095237</v>
      </c>
      <c r="V106" s="337">
        <f t="shared" si="9"/>
        <v>1</v>
      </c>
      <c r="W106" s="4"/>
    </row>
    <row r="107" spans="1:23" ht="12.75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8">
        <v>3113</v>
      </c>
      <c r="L107" s="32" t="s">
        <v>154</v>
      </c>
      <c r="M107" s="33"/>
      <c r="N107" s="31">
        <v>0</v>
      </c>
      <c r="O107" s="31">
        <v>0</v>
      </c>
      <c r="P107" s="336">
        <v>0</v>
      </c>
      <c r="Q107" s="31">
        <v>0</v>
      </c>
      <c r="R107" s="31">
        <v>0</v>
      </c>
      <c r="S107" s="337" t="e">
        <f>#REF!/N107</f>
        <v>#REF!</v>
      </c>
      <c r="T107" s="337" t="e">
        <f>P107/#REF!</f>
        <v>#REF!</v>
      </c>
      <c r="U107" s="337" t="e">
        <f t="shared" si="9"/>
        <v>#DIV/0!</v>
      </c>
      <c r="V107" s="337" t="e">
        <f t="shared" si="9"/>
        <v>#DIV/0!</v>
      </c>
      <c r="W107" s="4"/>
    </row>
    <row r="108" spans="1:23" ht="12.75">
      <c r="A108" s="21" t="s">
        <v>250</v>
      </c>
      <c r="B108" s="21">
        <v>1</v>
      </c>
      <c r="C108" s="21"/>
      <c r="D108" s="21">
        <v>3</v>
      </c>
      <c r="E108" s="21"/>
      <c r="F108" s="21">
        <v>5</v>
      </c>
      <c r="G108" s="21"/>
      <c r="H108" s="21"/>
      <c r="I108" s="21"/>
      <c r="J108" s="21">
        <v>111</v>
      </c>
      <c r="K108" s="25">
        <v>312</v>
      </c>
      <c r="L108" s="51" t="s">
        <v>6</v>
      </c>
      <c r="M108" s="52"/>
      <c r="N108" s="53">
        <f>N109</f>
        <v>0</v>
      </c>
      <c r="O108" s="53">
        <f>O109</f>
        <v>0</v>
      </c>
      <c r="P108" s="336">
        <f>P109</f>
        <v>0</v>
      </c>
      <c r="Q108" s="53">
        <f>Q109</f>
        <v>2000</v>
      </c>
      <c r="R108" s="53">
        <f>R109</f>
        <v>2000</v>
      </c>
      <c r="S108" s="337" t="e">
        <f>#REF!/N108</f>
        <v>#REF!</v>
      </c>
      <c r="T108" s="337" t="e">
        <f>P108/#REF!</f>
        <v>#REF!</v>
      </c>
      <c r="U108" s="337" t="e">
        <f t="shared" si="9"/>
        <v>#DIV/0!</v>
      </c>
      <c r="V108" s="337">
        <f t="shared" si="9"/>
        <v>1</v>
      </c>
      <c r="W108" s="4"/>
    </row>
    <row r="109" spans="1:23" ht="12.75">
      <c r="A109" s="21" t="s">
        <v>250</v>
      </c>
      <c r="B109" s="21">
        <v>1</v>
      </c>
      <c r="C109" s="21"/>
      <c r="D109" s="21">
        <v>3</v>
      </c>
      <c r="E109" s="21"/>
      <c r="F109" s="21">
        <v>5</v>
      </c>
      <c r="G109" s="21"/>
      <c r="H109" s="21"/>
      <c r="I109" s="21"/>
      <c r="J109" s="21">
        <v>111</v>
      </c>
      <c r="K109" s="28">
        <v>3121</v>
      </c>
      <c r="L109" s="32" t="s">
        <v>6</v>
      </c>
      <c r="M109" s="33"/>
      <c r="N109" s="31">
        <v>0</v>
      </c>
      <c r="O109" s="31">
        <v>0</v>
      </c>
      <c r="P109" s="336">
        <v>0</v>
      </c>
      <c r="Q109" s="31">
        <v>2000</v>
      </c>
      <c r="R109" s="31">
        <v>2000</v>
      </c>
      <c r="S109" s="337" t="e">
        <f>#REF!/N109</f>
        <v>#REF!</v>
      </c>
      <c r="T109" s="337" t="e">
        <f>P109/#REF!</f>
        <v>#REF!</v>
      </c>
      <c r="U109" s="337" t="e">
        <f t="shared" si="9"/>
        <v>#DIV/0!</v>
      </c>
      <c r="V109" s="337">
        <f t="shared" si="9"/>
        <v>1</v>
      </c>
      <c r="W109" s="4"/>
    </row>
    <row r="110" spans="1:23" ht="12.75">
      <c r="A110" s="21" t="s">
        <v>250</v>
      </c>
      <c r="B110" s="21">
        <v>1</v>
      </c>
      <c r="C110" s="21"/>
      <c r="D110" s="21">
        <v>3</v>
      </c>
      <c r="E110" s="21"/>
      <c r="F110" s="21">
        <v>5</v>
      </c>
      <c r="G110" s="21"/>
      <c r="H110" s="21"/>
      <c r="I110" s="21"/>
      <c r="J110" s="21">
        <v>111</v>
      </c>
      <c r="K110" s="25">
        <v>313</v>
      </c>
      <c r="L110" s="51" t="s">
        <v>7</v>
      </c>
      <c r="M110" s="52"/>
      <c r="N110" s="53">
        <f>N111+N112</f>
        <v>70774</v>
      </c>
      <c r="O110" s="53">
        <f>O111+O112</f>
        <v>73800</v>
      </c>
      <c r="P110" s="336">
        <f>P111+P112</f>
        <v>73800</v>
      </c>
      <c r="Q110" s="53">
        <f>Q111+Q112</f>
        <v>75800</v>
      </c>
      <c r="R110" s="53">
        <f>R111+R112</f>
        <v>75800</v>
      </c>
      <c r="S110" s="337" t="e">
        <f>#REF!/N110</f>
        <v>#REF!</v>
      </c>
      <c r="T110" s="337" t="e">
        <f>P110/#REF!</f>
        <v>#REF!</v>
      </c>
      <c r="U110" s="337">
        <f t="shared" si="9"/>
        <v>1.02710027100271</v>
      </c>
      <c r="V110" s="337">
        <f t="shared" si="9"/>
        <v>1</v>
      </c>
      <c r="W110" s="4"/>
    </row>
    <row r="111" spans="1:23" ht="12.75">
      <c r="A111" s="21" t="s">
        <v>250</v>
      </c>
      <c r="B111" s="21">
        <v>1</v>
      </c>
      <c r="C111" s="21"/>
      <c r="D111" s="21">
        <v>3</v>
      </c>
      <c r="E111" s="21"/>
      <c r="F111" s="21">
        <v>5</v>
      </c>
      <c r="G111" s="21"/>
      <c r="H111" s="21"/>
      <c r="I111" s="21"/>
      <c r="J111" s="21">
        <v>111</v>
      </c>
      <c r="K111" s="28">
        <v>3132</v>
      </c>
      <c r="L111" s="32" t="s">
        <v>209</v>
      </c>
      <c r="M111" s="33"/>
      <c r="N111" s="31">
        <v>63779</v>
      </c>
      <c r="O111" s="31">
        <v>66000</v>
      </c>
      <c r="P111" s="336">
        <v>66000</v>
      </c>
      <c r="Q111" s="31">
        <v>68000</v>
      </c>
      <c r="R111" s="31">
        <v>68000</v>
      </c>
      <c r="S111" s="337" t="e">
        <f>#REF!/N111</f>
        <v>#REF!</v>
      </c>
      <c r="T111" s="337" t="e">
        <f>P111/#REF!</f>
        <v>#REF!</v>
      </c>
      <c r="U111" s="337">
        <f t="shared" si="9"/>
        <v>1.0303030303030303</v>
      </c>
      <c r="V111" s="337">
        <f t="shared" si="9"/>
        <v>1</v>
      </c>
      <c r="W111" s="4"/>
    </row>
    <row r="112" spans="1:23" ht="12.75">
      <c r="A112" s="21" t="s">
        <v>250</v>
      </c>
      <c r="B112" s="21">
        <v>1</v>
      </c>
      <c r="C112" s="21"/>
      <c r="D112" s="21">
        <v>3</v>
      </c>
      <c r="E112" s="21"/>
      <c r="F112" s="21">
        <v>5</v>
      </c>
      <c r="G112" s="21"/>
      <c r="H112" s="21"/>
      <c r="I112" s="21"/>
      <c r="J112" s="21">
        <v>111</v>
      </c>
      <c r="K112" s="28">
        <v>3133</v>
      </c>
      <c r="L112" s="560" t="s">
        <v>211</v>
      </c>
      <c r="M112" s="561"/>
      <c r="N112" s="31">
        <v>6995</v>
      </c>
      <c r="O112" s="31">
        <v>7800</v>
      </c>
      <c r="P112" s="336">
        <v>7800</v>
      </c>
      <c r="Q112" s="31">
        <v>7800</v>
      </c>
      <c r="R112" s="31">
        <v>7800</v>
      </c>
      <c r="S112" s="337" t="e">
        <f>#REF!/N112</f>
        <v>#REF!</v>
      </c>
      <c r="T112" s="337" t="e">
        <f>P112/#REF!</f>
        <v>#REF!</v>
      </c>
      <c r="U112" s="337">
        <f t="shared" si="9"/>
        <v>1</v>
      </c>
      <c r="V112" s="337">
        <f t="shared" si="9"/>
        <v>1</v>
      </c>
      <c r="W112" s="4"/>
    </row>
    <row r="113" spans="1:23" ht="12.75">
      <c r="A113" s="21" t="s">
        <v>250</v>
      </c>
      <c r="B113" s="21">
        <v>1</v>
      </c>
      <c r="C113" s="21"/>
      <c r="D113" s="21">
        <v>3</v>
      </c>
      <c r="E113" s="21"/>
      <c r="F113" s="21">
        <v>5</v>
      </c>
      <c r="G113" s="21"/>
      <c r="H113" s="21"/>
      <c r="I113" s="21"/>
      <c r="J113" s="21">
        <v>111</v>
      </c>
      <c r="K113" s="28">
        <v>32</v>
      </c>
      <c r="L113" s="32" t="s">
        <v>8</v>
      </c>
      <c r="M113" s="33"/>
      <c r="N113" s="31">
        <f>N114+N116</f>
        <v>87780</v>
      </c>
      <c r="O113" s="31">
        <f>O114+O116</f>
        <v>59100</v>
      </c>
      <c r="P113" s="336">
        <f>P114+P116</f>
        <v>77100</v>
      </c>
      <c r="Q113" s="31">
        <f>Q114+Q116</f>
        <v>69200</v>
      </c>
      <c r="R113" s="31">
        <f>R114+R116</f>
        <v>69200</v>
      </c>
      <c r="S113" s="337" t="e">
        <f>#REF!/N113</f>
        <v>#REF!</v>
      </c>
      <c r="T113" s="337" t="e">
        <f>P113/#REF!</f>
        <v>#REF!</v>
      </c>
      <c r="U113" s="337">
        <f t="shared" si="9"/>
        <v>0.8975356679636836</v>
      </c>
      <c r="V113" s="337">
        <f t="shared" si="9"/>
        <v>1</v>
      </c>
      <c r="W113" s="4"/>
    </row>
    <row r="114" spans="1:23" ht="12.75">
      <c r="A114" s="21" t="s">
        <v>250</v>
      </c>
      <c r="B114" s="21">
        <v>1</v>
      </c>
      <c r="C114" s="21"/>
      <c r="D114" s="21">
        <v>3</v>
      </c>
      <c r="E114" s="21"/>
      <c r="F114" s="21">
        <v>5</v>
      </c>
      <c r="G114" s="21"/>
      <c r="H114" s="21"/>
      <c r="I114" s="21"/>
      <c r="J114" s="21">
        <v>111</v>
      </c>
      <c r="K114" s="25">
        <v>321</v>
      </c>
      <c r="L114" s="25" t="s">
        <v>9</v>
      </c>
      <c r="M114" s="25"/>
      <c r="N114" s="53">
        <f>N115</f>
        <v>1406</v>
      </c>
      <c r="O114" s="53">
        <f>O115</f>
        <v>4100</v>
      </c>
      <c r="P114" s="336">
        <f>P115</f>
        <v>4100</v>
      </c>
      <c r="Q114" s="53">
        <f>Q115</f>
        <v>4200</v>
      </c>
      <c r="R114" s="53">
        <f>R115</f>
        <v>4200</v>
      </c>
      <c r="S114" s="337" t="e">
        <f>#REF!/N114</f>
        <v>#REF!</v>
      </c>
      <c r="T114" s="337" t="e">
        <f>P114/#REF!</f>
        <v>#REF!</v>
      </c>
      <c r="U114" s="337">
        <f t="shared" si="9"/>
        <v>1.024390243902439</v>
      </c>
      <c r="V114" s="337">
        <f t="shared" si="9"/>
        <v>1</v>
      </c>
      <c r="W114" s="4"/>
    </row>
    <row r="115" spans="1:23" ht="12.75">
      <c r="A115" s="21" t="s">
        <v>250</v>
      </c>
      <c r="B115" s="21">
        <v>1</v>
      </c>
      <c r="C115" s="21"/>
      <c r="D115" s="21">
        <v>3</v>
      </c>
      <c r="E115" s="21"/>
      <c r="F115" s="21">
        <v>5</v>
      </c>
      <c r="G115" s="21"/>
      <c r="H115" s="21"/>
      <c r="I115" s="21"/>
      <c r="J115" s="21">
        <v>111</v>
      </c>
      <c r="K115" s="28">
        <v>3212</v>
      </c>
      <c r="L115" s="28" t="s">
        <v>372</v>
      </c>
      <c r="M115" s="28"/>
      <c r="N115" s="31">
        <v>1406</v>
      </c>
      <c r="O115" s="31">
        <v>4100</v>
      </c>
      <c r="P115" s="336">
        <v>4100</v>
      </c>
      <c r="Q115" s="31">
        <v>4200</v>
      </c>
      <c r="R115" s="31">
        <v>4200</v>
      </c>
      <c r="S115" s="337" t="e">
        <f>#REF!/N115</f>
        <v>#REF!</v>
      </c>
      <c r="T115" s="337" t="e">
        <f>P115/#REF!</f>
        <v>#REF!</v>
      </c>
      <c r="U115" s="337">
        <f t="shared" si="9"/>
        <v>1.024390243902439</v>
      </c>
      <c r="V115" s="337">
        <f t="shared" si="9"/>
        <v>1</v>
      </c>
      <c r="W115" s="4"/>
    </row>
    <row r="116" spans="1:23" ht="12.75">
      <c r="A116" s="21" t="s">
        <v>250</v>
      </c>
      <c r="B116" s="21">
        <v>1</v>
      </c>
      <c r="C116" s="21"/>
      <c r="D116" s="21">
        <v>3</v>
      </c>
      <c r="E116" s="21"/>
      <c r="F116" s="21">
        <v>5</v>
      </c>
      <c r="G116" s="21"/>
      <c r="H116" s="21"/>
      <c r="I116" s="21"/>
      <c r="J116" s="21">
        <v>111</v>
      </c>
      <c r="K116" s="25">
        <v>329</v>
      </c>
      <c r="L116" s="551" t="s">
        <v>37</v>
      </c>
      <c r="M116" s="552"/>
      <c r="N116" s="53">
        <f>N117+N118</f>
        <v>86374</v>
      </c>
      <c r="O116" s="53">
        <f>O117+O118</f>
        <v>55000</v>
      </c>
      <c r="P116" s="336">
        <f>P117+P118</f>
        <v>73000</v>
      </c>
      <c r="Q116" s="53">
        <f>Q117+Q118</f>
        <v>65000</v>
      </c>
      <c r="R116" s="53">
        <f>R117+R118</f>
        <v>65000</v>
      </c>
      <c r="S116" s="337" t="e">
        <f>#REF!/N116</f>
        <v>#REF!</v>
      </c>
      <c r="T116" s="337" t="e">
        <f>P116/#REF!</f>
        <v>#REF!</v>
      </c>
      <c r="U116" s="337">
        <f t="shared" si="9"/>
        <v>0.8904109589041096</v>
      </c>
      <c r="V116" s="337">
        <f t="shared" si="9"/>
        <v>1</v>
      </c>
      <c r="W116" s="4"/>
    </row>
    <row r="117" spans="1:23" ht="12.75">
      <c r="A117" s="21" t="s">
        <v>250</v>
      </c>
      <c r="B117" s="21">
        <v>1</v>
      </c>
      <c r="C117" s="21"/>
      <c r="D117" s="21">
        <v>3</v>
      </c>
      <c r="E117" s="21"/>
      <c r="F117" s="21">
        <v>5</v>
      </c>
      <c r="G117" s="21"/>
      <c r="H117" s="21"/>
      <c r="I117" s="21"/>
      <c r="J117" s="21">
        <v>111</v>
      </c>
      <c r="K117" s="28">
        <v>3293</v>
      </c>
      <c r="L117" s="32" t="s">
        <v>78</v>
      </c>
      <c r="M117" s="33"/>
      <c r="N117" s="31">
        <v>84624</v>
      </c>
      <c r="O117" s="31">
        <v>52000</v>
      </c>
      <c r="P117" s="336">
        <v>70000</v>
      </c>
      <c r="Q117" s="31">
        <v>60000</v>
      </c>
      <c r="R117" s="31">
        <v>60000</v>
      </c>
      <c r="S117" s="337" t="e">
        <f>#REF!/N117</f>
        <v>#REF!</v>
      </c>
      <c r="T117" s="337" t="e">
        <f>P117/#REF!</f>
        <v>#REF!</v>
      </c>
      <c r="U117" s="337">
        <f t="shared" si="9"/>
        <v>0.8571428571428571</v>
      </c>
      <c r="V117" s="337">
        <f t="shared" si="9"/>
        <v>1</v>
      </c>
      <c r="W117" s="4"/>
    </row>
    <row r="118" spans="1:23" ht="13.5" thickBot="1">
      <c r="A118" s="21" t="s">
        <v>250</v>
      </c>
      <c r="B118" s="21">
        <v>1</v>
      </c>
      <c r="C118" s="21"/>
      <c r="D118" s="21">
        <v>3</v>
      </c>
      <c r="E118" s="21"/>
      <c r="F118" s="21">
        <v>5</v>
      </c>
      <c r="G118" s="21"/>
      <c r="H118" s="21"/>
      <c r="I118" s="21"/>
      <c r="J118" s="21">
        <v>111</v>
      </c>
      <c r="K118" s="28">
        <v>3299</v>
      </c>
      <c r="L118" s="28" t="s">
        <v>212</v>
      </c>
      <c r="M118" s="28"/>
      <c r="N118" s="31">
        <v>1750</v>
      </c>
      <c r="O118" s="31">
        <v>3000</v>
      </c>
      <c r="P118" s="336">
        <v>3000</v>
      </c>
      <c r="Q118" s="31">
        <v>5000</v>
      </c>
      <c r="R118" s="31">
        <v>5000</v>
      </c>
      <c r="S118" s="337" t="e">
        <f>#REF!/N118</f>
        <v>#REF!</v>
      </c>
      <c r="T118" s="337" t="e">
        <f>P118/#REF!</f>
        <v>#REF!</v>
      </c>
      <c r="U118" s="337">
        <f t="shared" si="9"/>
        <v>1.6666666666666667</v>
      </c>
      <c r="V118" s="337">
        <f t="shared" si="9"/>
        <v>1</v>
      </c>
      <c r="W118" s="4"/>
    </row>
    <row r="119" spans="1:23" ht="13.5" hidden="1" thickBot="1">
      <c r="A119" s="21" t="s">
        <v>250</v>
      </c>
      <c r="B119" s="21">
        <v>1</v>
      </c>
      <c r="C119" s="21"/>
      <c r="D119" s="21">
        <v>3</v>
      </c>
      <c r="E119" s="21"/>
      <c r="F119" s="21">
        <v>5</v>
      </c>
      <c r="G119" s="21"/>
      <c r="H119" s="21"/>
      <c r="I119" s="21"/>
      <c r="J119" s="21">
        <v>111</v>
      </c>
      <c r="K119" s="37">
        <v>38</v>
      </c>
      <c r="L119" s="44" t="s">
        <v>181</v>
      </c>
      <c r="M119" s="83"/>
      <c r="N119" s="84">
        <f aca="true" t="shared" si="10" ref="N119:V119">N120</f>
        <v>0</v>
      </c>
      <c r="O119" s="84">
        <f t="shared" si="10"/>
        <v>0</v>
      </c>
      <c r="P119" s="441">
        <f t="shared" si="10"/>
        <v>0</v>
      </c>
      <c r="Q119" s="84">
        <f t="shared" si="10"/>
        <v>0</v>
      </c>
      <c r="R119" s="84">
        <f t="shared" si="10"/>
        <v>0</v>
      </c>
      <c r="S119" s="389">
        <f t="shared" si="10"/>
        <v>0</v>
      </c>
      <c r="T119" s="389">
        <f t="shared" si="10"/>
        <v>0</v>
      </c>
      <c r="U119" s="389">
        <f t="shared" si="10"/>
        <v>0</v>
      </c>
      <c r="V119" s="389">
        <f t="shared" si="10"/>
        <v>0</v>
      </c>
      <c r="W119" s="4"/>
    </row>
    <row r="120" spans="1:23" ht="13.5" hidden="1" thickBot="1">
      <c r="A120" s="21" t="s">
        <v>250</v>
      </c>
      <c r="B120" s="21">
        <v>1</v>
      </c>
      <c r="C120" s="21"/>
      <c r="D120" s="21">
        <v>3</v>
      </c>
      <c r="E120" s="21"/>
      <c r="F120" s="21">
        <v>5</v>
      </c>
      <c r="G120" s="21"/>
      <c r="H120" s="21"/>
      <c r="I120" s="21"/>
      <c r="J120" s="21">
        <v>111</v>
      </c>
      <c r="K120" s="192">
        <v>381</v>
      </c>
      <c r="L120" s="551" t="s">
        <v>181</v>
      </c>
      <c r="M120" s="552"/>
      <c r="N120" s="84"/>
      <c r="O120" s="84"/>
      <c r="P120" s="441"/>
      <c r="Q120" s="84"/>
      <c r="R120" s="84"/>
      <c r="S120" s="389"/>
      <c r="T120" s="389"/>
      <c r="U120" s="389"/>
      <c r="V120" s="389"/>
      <c r="W120" s="4"/>
    </row>
    <row r="121" spans="1:23" ht="13.5" hidden="1" thickBot="1">
      <c r="A121" s="21" t="s">
        <v>250</v>
      </c>
      <c r="B121" s="21">
        <v>1</v>
      </c>
      <c r="C121" s="21"/>
      <c r="D121" s="21">
        <v>3</v>
      </c>
      <c r="E121" s="21"/>
      <c r="F121" s="21">
        <v>5</v>
      </c>
      <c r="G121" s="21"/>
      <c r="H121" s="21"/>
      <c r="I121" s="21"/>
      <c r="J121" s="21">
        <v>111</v>
      </c>
      <c r="K121" s="37">
        <v>3811</v>
      </c>
      <c r="L121" s="44" t="s">
        <v>101</v>
      </c>
      <c r="M121" s="83"/>
      <c r="N121" s="84"/>
      <c r="O121" s="84"/>
      <c r="P121" s="441"/>
      <c r="Q121" s="84"/>
      <c r="R121" s="84"/>
      <c r="S121" s="389"/>
      <c r="T121" s="389"/>
      <c r="U121" s="389"/>
      <c r="V121" s="389"/>
      <c r="W121" s="4"/>
    </row>
    <row r="122" spans="1:23" ht="13.5" thickBo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85"/>
      <c r="L122" s="86" t="s">
        <v>126</v>
      </c>
      <c r="M122" s="85"/>
      <c r="N122" s="87">
        <f>N103</f>
        <v>570029</v>
      </c>
      <c r="O122" s="87">
        <f>O103</f>
        <v>542900</v>
      </c>
      <c r="P122" s="451">
        <f>P103</f>
        <v>570900</v>
      </c>
      <c r="Q122" s="87">
        <f>Q103</f>
        <v>577000</v>
      </c>
      <c r="R122" s="87">
        <f>R103</f>
        <v>577000</v>
      </c>
      <c r="S122" s="390" t="e">
        <f>#REF!/N122</f>
        <v>#REF!</v>
      </c>
      <c r="T122" s="390" t="e">
        <f>P122/#REF!</f>
        <v>#REF!</v>
      </c>
      <c r="U122" s="390">
        <f aca="true" t="shared" si="11" ref="U122:V124">Q122/P122</f>
        <v>1.0106848835172535</v>
      </c>
      <c r="V122" s="390">
        <f t="shared" si="11"/>
        <v>1</v>
      </c>
      <c r="W122" s="4"/>
    </row>
    <row r="123" spans="1:23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71"/>
      <c r="L123" s="528" t="s">
        <v>253</v>
      </c>
      <c r="M123" s="529"/>
      <c r="N123" s="88">
        <f>N122</f>
        <v>570029</v>
      </c>
      <c r="O123" s="88">
        <f aca="true" t="shared" si="12" ref="O123:R124">O122</f>
        <v>542900</v>
      </c>
      <c r="P123" s="342">
        <f t="shared" si="12"/>
        <v>570900</v>
      </c>
      <c r="Q123" s="88">
        <f>Q122</f>
        <v>577000</v>
      </c>
      <c r="R123" s="88">
        <f t="shared" si="12"/>
        <v>577000</v>
      </c>
      <c r="S123" s="390" t="e">
        <f>#REF!/N123</f>
        <v>#REF!</v>
      </c>
      <c r="T123" s="390" t="e">
        <f>P123/#REF!</f>
        <v>#REF!</v>
      </c>
      <c r="U123" s="390">
        <f t="shared" si="11"/>
        <v>1.0106848835172535</v>
      </c>
      <c r="V123" s="390">
        <f t="shared" si="11"/>
        <v>1</v>
      </c>
      <c r="W123" s="4"/>
    </row>
    <row r="124" spans="1:23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9"/>
      <c r="L124" s="547" t="s">
        <v>245</v>
      </c>
      <c r="M124" s="548"/>
      <c r="N124" s="90">
        <f>N123</f>
        <v>570029</v>
      </c>
      <c r="O124" s="90">
        <f t="shared" si="12"/>
        <v>542900</v>
      </c>
      <c r="P124" s="430">
        <f t="shared" si="12"/>
        <v>570900</v>
      </c>
      <c r="Q124" s="90">
        <f>Q123</f>
        <v>577000</v>
      </c>
      <c r="R124" s="90">
        <f t="shared" si="12"/>
        <v>577000</v>
      </c>
      <c r="S124" s="388" t="e">
        <f>#REF!/N124</f>
        <v>#REF!</v>
      </c>
      <c r="T124" s="388" t="e">
        <f>P124/#REF!</f>
        <v>#REF!</v>
      </c>
      <c r="U124" s="388">
        <f t="shared" si="11"/>
        <v>1.0106848835172535</v>
      </c>
      <c r="V124" s="388">
        <f t="shared" si="11"/>
        <v>1</v>
      </c>
      <c r="W124" s="4"/>
    </row>
    <row r="125" spans="1:23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63"/>
      <c r="L125" s="63"/>
      <c r="M125" s="63"/>
      <c r="N125" s="65"/>
      <c r="O125" s="65"/>
      <c r="P125" s="444"/>
      <c r="Q125" s="65"/>
      <c r="R125" s="65"/>
      <c r="S125" s="383"/>
      <c r="T125" s="383"/>
      <c r="U125" s="383"/>
      <c r="V125" s="383"/>
      <c r="W125" s="4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91"/>
      <c r="O126" s="91"/>
      <c r="P126" s="452"/>
      <c r="Q126" s="92"/>
      <c r="R126" s="92"/>
      <c r="S126" s="376"/>
      <c r="T126" s="376"/>
      <c r="U126" s="376"/>
      <c r="V126" s="376"/>
      <c r="W126" s="4"/>
    </row>
    <row r="127" spans="1:2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1" t="s">
        <v>187</v>
      </c>
      <c r="L127" s="79" t="s">
        <v>259</v>
      </c>
      <c r="M127" s="11"/>
      <c r="N127" s="93"/>
      <c r="O127" s="93"/>
      <c r="P127" s="453"/>
      <c r="Q127" s="93"/>
      <c r="R127" s="93"/>
      <c r="S127" s="378"/>
      <c r="T127" s="378"/>
      <c r="U127" s="378"/>
      <c r="V127" s="378"/>
      <c r="W127" s="4"/>
    </row>
    <row r="128" spans="1:2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4" t="s">
        <v>119</v>
      </c>
      <c r="L128" s="13" t="s">
        <v>75</v>
      </c>
      <c r="M128" s="13"/>
      <c r="N128" s="94"/>
      <c r="O128" s="94"/>
      <c r="P128" s="454"/>
      <c r="Q128" s="94"/>
      <c r="R128" s="94"/>
      <c r="S128" s="379"/>
      <c r="T128" s="379"/>
      <c r="U128" s="379"/>
      <c r="V128" s="379"/>
      <c r="W128" s="4"/>
    </row>
    <row r="129" spans="1:23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74</v>
      </c>
      <c r="L129" s="5" t="s">
        <v>40</v>
      </c>
      <c r="M129" s="5"/>
      <c r="N129" s="92"/>
      <c r="O129" s="92"/>
      <c r="P129" s="455"/>
      <c r="Q129" s="92"/>
      <c r="R129" s="92"/>
      <c r="S129" s="376"/>
      <c r="T129" s="376"/>
      <c r="U129" s="376"/>
      <c r="V129" s="376"/>
      <c r="W129" s="4"/>
    </row>
    <row r="130" spans="1:23" ht="12.75">
      <c r="A130" s="22" t="s">
        <v>257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67" t="s">
        <v>256</v>
      </c>
      <c r="L130" s="67" t="s">
        <v>396</v>
      </c>
      <c r="M130" s="67"/>
      <c r="N130" s="23"/>
      <c r="O130" s="23"/>
      <c r="P130" s="445"/>
      <c r="Q130" s="23"/>
      <c r="R130" s="23"/>
      <c r="S130" s="377"/>
      <c r="T130" s="377"/>
      <c r="U130" s="377"/>
      <c r="V130" s="377"/>
      <c r="W130" s="4"/>
    </row>
    <row r="131" spans="1:23" ht="12.75">
      <c r="A131" s="22" t="s">
        <v>258</v>
      </c>
      <c r="B131" s="10"/>
      <c r="C131" s="10"/>
      <c r="D131" s="10"/>
      <c r="E131" s="10"/>
      <c r="F131" s="10"/>
      <c r="G131" s="10"/>
      <c r="H131" s="10"/>
      <c r="I131" s="10"/>
      <c r="J131" s="10">
        <v>111</v>
      </c>
      <c r="K131" s="67" t="s">
        <v>28</v>
      </c>
      <c r="L131" s="10" t="s">
        <v>75</v>
      </c>
      <c r="M131" s="10"/>
      <c r="N131" s="23"/>
      <c r="O131" s="23"/>
      <c r="P131" s="445"/>
      <c r="Q131" s="23"/>
      <c r="R131" s="23"/>
      <c r="S131" s="377"/>
      <c r="T131" s="377"/>
      <c r="U131" s="377"/>
      <c r="V131" s="377"/>
      <c r="W131" s="4"/>
    </row>
    <row r="132" spans="1:23" ht="12.75">
      <c r="A132" s="21" t="s">
        <v>258</v>
      </c>
      <c r="B132" s="21">
        <v>1</v>
      </c>
      <c r="C132" s="21"/>
      <c r="D132" s="21">
        <v>3</v>
      </c>
      <c r="E132" s="21"/>
      <c r="F132" s="21">
        <v>5</v>
      </c>
      <c r="G132" s="21"/>
      <c r="H132" s="21"/>
      <c r="I132" s="21"/>
      <c r="J132" s="21">
        <v>111</v>
      </c>
      <c r="K132" s="25">
        <v>3</v>
      </c>
      <c r="L132" s="551" t="s">
        <v>223</v>
      </c>
      <c r="M132" s="552"/>
      <c r="N132" s="53">
        <f>N133+N149+N191+N195+N202</f>
        <v>1302803</v>
      </c>
      <c r="O132" s="53">
        <f>O133+O149+O191+O195+O202</f>
        <v>1370000</v>
      </c>
      <c r="P132" s="336">
        <f>P133+P149+P191+P195+P202</f>
        <v>1560500</v>
      </c>
      <c r="Q132" s="53">
        <f>Q133+Q149+Q191+Q195+Q202</f>
        <v>1438500</v>
      </c>
      <c r="R132" s="53">
        <f>R133+R149+R191+R195+R202</f>
        <v>1438500</v>
      </c>
      <c r="S132" s="337" t="e">
        <f>#REF!/N132</f>
        <v>#REF!</v>
      </c>
      <c r="T132" s="337" t="e">
        <f>P132/#REF!</f>
        <v>#REF!</v>
      </c>
      <c r="U132" s="337">
        <f aca="true" t="shared" si="13" ref="U132:V147">Q132/P132</f>
        <v>0.9218199295097725</v>
      </c>
      <c r="V132" s="337">
        <f t="shared" si="13"/>
        <v>1</v>
      </c>
      <c r="W132" s="4"/>
    </row>
    <row r="133" spans="1:23" ht="12.75">
      <c r="A133" s="21" t="s">
        <v>258</v>
      </c>
      <c r="B133" s="21">
        <v>1</v>
      </c>
      <c r="C133" s="21"/>
      <c r="D133" s="21">
        <v>3</v>
      </c>
      <c r="E133" s="21"/>
      <c r="F133" s="21">
        <v>5</v>
      </c>
      <c r="G133" s="21"/>
      <c r="H133" s="21"/>
      <c r="I133" s="21"/>
      <c r="J133" s="21">
        <v>111</v>
      </c>
      <c r="K133" s="28">
        <v>31</v>
      </c>
      <c r="L133" s="560" t="s">
        <v>221</v>
      </c>
      <c r="M133" s="561"/>
      <c r="N133" s="31">
        <f>N134+N138+N145</f>
        <v>588734</v>
      </c>
      <c r="O133" s="31">
        <f>O134+O138+O145</f>
        <v>493000</v>
      </c>
      <c r="P133" s="336">
        <f>P134+P138+P145</f>
        <v>635000</v>
      </c>
      <c r="Q133" s="31">
        <f>Q134+Q138+Q145</f>
        <v>594000</v>
      </c>
      <c r="R133" s="31">
        <f>R134+R138+R145</f>
        <v>594000</v>
      </c>
      <c r="S133" s="337" t="e">
        <f>#REF!/N133</f>
        <v>#REF!</v>
      </c>
      <c r="T133" s="337" t="e">
        <f>P133/#REF!</f>
        <v>#REF!</v>
      </c>
      <c r="U133" s="337">
        <f t="shared" si="13"/>
        <v>0.9354330708661417</v>
      </c>
      <c r="V133" s="337">
        <f t="shared" si="13"/>
        <v>1</v>
      </c>
      <c r="W133" s="4"/>
    </row>
    <row r="134" spans="1:23" ht="12.75">
      <c r="A134" s="21" t="s">
        <v>258</v>
      </c>
      <c r="B134" s="21">
        <v>1</v>
      </c>
      <c r="C134" s="21"/>
      <c r="D134" s="21">
        <v>3</v>
      </c>
      <c r="E134" s="21"/>
      <c r="F134" s="21">
        <v>5</v>
      </c>
      <c r="G134" s="21"/>
      <c r="H134" s="21"/>
      <c r="I134" s="21"/>
      <c r="J134" s="21">
        <v>111</v>
      </c>
      <c r="K134" s="25">
        <v>311</v>
      </c>
      <c r="L134" s="551" t="s">
        <v>222</v>
      </c>
      <c r="M134" s="552"/>
      <c r="N134" s="53">
        <f>N135+N136+N137</f>
        <v>471970</v>
      </c>
      <c r="O134" s="53">
        <f>O135+O136+O137</f>
        <v>373000</v>
      </c>
      <c r="P134" s="336">
        <f>P135+P136+P137</f>
        <v>503000</v>
      </c>
      <c r="Q134" s="53">
        <f>Q135+Q136+Q137</f>
        <v>503000</v>
      </c>
      <c r="R134" s="53">
        <f>R135+R136+R137</f>
        <v>503000</v>
      </c>
      <c r="S134" s="337" t="e">
        <f>#REF!/N134</f>
        <v>#REF!</v>
      </c>
      <c r="T134" s="337" t="e">
        <f>P134/#REF!</f>
        <v>#REF!</v>
      </c>
      <c r="U134" s="337">
        <f t="shared" si="13"/>
        <v>1</v>
      </c>
      <c r="V134" s="337">
        <f t="shared" si="13"/>
        <v>1</v>
      </c>
      <c r="W134" s="4"/>
    </row>
    <row r="135" spans="1:23" ht="12.75">
      <c r="A135" s="21" t="s">
        <v>258</v>
      </c>
      <c r="B135" s="21">
        <v>1</v>
      </c>
      <c r="C135" s="21"/>
      <c r="D135" s="21">
        <v>3</v>
      </c>
      <c r="E135" s="21"/>
      <c r="F135" s="21">
        <v>5</v>
      </c>
      <c r="G135" s="21"/>
      <c r="H135" s="21"/>
      <c r="I135" s="21"/>
      <c r="J135" s="21">
        <v>111</v>
      </c>
      <c r="K135" s="28">
        <v>3111</v>
      </c>
      <c r="L135" s="560" t="s">
        <v>167</v>
      </c>
      <c r="M135" s="561"/>
      <c r="N135" s="31">
        <v>433622</v>
      </c>
      <c r="O135" s="31">
        <v>370000</v>
      </c>
      <c r="P135" s="336">
        <v>500000</v>
      </c>
      <c r="Q135" s="31">
        <v>500000</v>
      </c>
      <c r="R135" s="31">
        <v>500000</v>
      </c>
      <c r="S135" s="337" t="e">
        <f>#REF!/N135</f>
        <v>#REF!</v>
      </c>
      <c r="T135" s="337" t="e">
        <f>P135/#REF!</f>
        <v>#REF!</v>
      </c>
      <c r="U135" s="337">
        <f t="shared" si="13"/>
        <v>1</v>
      </c>
      <c r="V135" s="337">
        <f t="shared" si="13"/>
        <v>1</v>
      </c>
      <c r="W135" s="4"/>
    </row>
    <row r="136" spans="1:23" ht="12.75">
      <c r="A136" s="21" t="s">
        <v>258</v>
      </c>
      <c r="B136" s="21">
        <v>1</v>
      </c>
      <c r="C136" s="21"/>
      <c r="D136" s="21">
        <v>3</v>
      </c>
      <c r="E136" s="21"/>
      <c r="F136" s="21">
        <v>5</v>
      </c>
      <c r="G136" s="21"/>
      <c r="H136" s="21"/>
      <c r="I136" s="21"/>
      <c r="J136" s="21">
        <v>111</v>
      </c>
      <c r="K136" s="28">
        <v>3111</v>
      </c>
      <c r="L136" s="32" t="s">
        <v>216</v>
      </c>
      <c r="M136" s="33"/>
      <c r="N136" s="31">
        <v>36197</v>
      </c>
      <c r="O136" s="31">
        <v>0</v>
      </c>
      <c r="P136" s="336">
        <v>0</v>
      </c>
      <c r="Q136" s="31">
        <v>0</v>
      </c>
      <c r="R136" s="31">
        <v>0</v>
      </c>
      <c r="S136" s="337" t="e">
        <f>#REF!/N136</f>
        <v>#REF!</v>
      </c>
      <c r="T136" s="337" t="e">
        <f>P136/#REF!</f>
        <v>#REF!</v>
      </c>
      <c r="U136" s="337" t="e">
        <f t="shared" si="13"/>
        <v>#DIV/0!</v>
      </c>
      <c r="V136" s="337" t="e">
        <f t="shared" si="13"/>
        <v>#DIV/0!</v>
      </c>
      <c r="W136" s="4"/>
    </row>
    <row r="137" spans="1:23" ht="12.75">
      <c r="A137" s="21" t="s">
        <v>258</v>
      </c>
      <c r="B137" s="21">
        <v>1</v>
      </c>
      <c r="C137" s="21"/>
      <c r="D137" s="21">
        <v>3</v>
      </c>
      <c r="E137" s="21"/>
      <c r="F137" s="21">
        <v>5</v>
      </c>
      <c r="G137" s="21"/>
      <c r="H137" s="21"/>
      <c r="I137" s="21"/>
      <c r="J137" s="21">
        <v>111</v>
      </c>
      <c r="K137" s="28">
        <v>3113</v>
      </c>
      <c r="L137" s="28" t="s">
        <v>154</v>
      </c>
      <c r="M137" s="28"/>
      <c r="N137" s="31">
        <v>2151</v>
      </c>
      <c r="O137" s="31">
        <v>3000</v>
      </c>
      <c r="P137" s="336">
        <v>3000</v>
      </c>
      <c r="Q137" s="31">
        <v>3000</v>
      </c>
      <c r="R137" s="31">
        <v>3000</v>
      </c>
      <c r="S137" s="337" t="e">
        <f>#REF!/N137</f>
        <v>#REF!</v>
      </c>
      <c r="T137" s="337" t="e">
        <f>P137/#REF!</f>
        <v>#REF!</v>
      </c>
      <c r="U137" s="337">
        <f t="shared" si="13"/>
        <v>1</v>
      </c>
      <c r="V137" s="337">
        <f t="shared" si="13"/>
        <v>1</v>
      </c>
      <c r="W137" s="4"/>
    </row>
    <row r="138" spans="1:23" ht="12.75">
      <c r="A138" s="21" t="s">
        <v>258</v>
      </c>
      <c r="B138" s="21">
        <v>1</v>
      </c>
      <c r="C138" s="21"/>
      <c r="D138" s="21">
        <v>3</v>
      </c>
      <c r="E138" s="21"/>
      <c r="F138" s="21">
        <v>5</v>
      </c>
      <c r="G138" s="21"/>
      <c r="H138" s="21"/>
      <c r="I138" s="21"/>
      <c r="J138" s="21">
        <v>111</v>
      </c>
      <c r="K138" s="25">
        <v>312</v>
      </c>
      <c r="L138" s="551" t="s">
        <v>6</v>
      </c>
      <c r="M138" s="552"/>
      <c r="N138" s="53">
        <f>N139+N140+N141+N142+N143+N144</f>
        <v>33555</v>
      </c>
      <c r="O138" s="53">
        <f>O139+O140+O141+O142+O143+O144</f>
        <v>50000</v>
      </c>
      <c r="P138" s="336">
        <f>P139+P140+P141+P142+P143+P144</f>
        <v>50000</v>
      </c>
      <c r="Q138" s="53">
        <f>Q139+Q140+Q141+Q142+Q143+Q144</f>
        <v>9000</v>
      </c>
      <c r="R138" s="53">
        <f>R139+R140+R141+R142+R143+R144</f>
        <v>9000</v>
      </c>
      <c r="S138" s="337" t="e">
        <f>#REF!/N138</f>
        <v>#REF!</v>
      </c>
      <c r="T138" s="337" t="e">
        <f>P138/#REF!</f>
        <v>#REF!</v>
      </c>
      <c r="U138" s="337">
        <f t="shared" si="13"/>
        <v>0.18</v>
      </c>
      <c r="V138" s="337">
        <f t="shared" si="13"/>
        <v>1</v>
      </c>
      <c r="W138" s="4"/>
    </row>
    <row r="139" spans="1:23" ht="12.75">
      <c r="A139" s="21" t="s">
        <v>258</v>
      </c>
      <c r="B139" s="21">
        <v>1</v>
      </c>
      <c r="C139" s="21"/>
      <c r="D139" s="21">
        <v>3</v>
      </c>
      <c r="E139" s="21"/>
      <c r="F139" s="21">
        <v>5</v>
      </c>
      <c r="G139" s="21"/>
      <c r="H139" s="21"/>
      <c r="I139" s="21"/>
      <c r="J139" s="21">
        <v>111</v>
      </c>
      <c r="K139" s="28">
        <v>3121</v>
      </c>
      <c r="L139" s="560" t="s">
        <v>6</v>
      </c>
      <c r="M139" s="561"/>
      <c r="N139" s="31">
        <v>30055</v>
      </c>
      <c r="O139" s="31">
        <v>20000</v>
      </c>
      <c r="P139" s="336">
        <v>20000</v>
      </c>
      <c r="Q139" s="31">
        <v>9000</v>
      </c>
      <c r="R139" s="31">
        <v>9000</v>
      </c>
      <c r="S139" s="337" t="e">
        <f>#REF!/N139</f>
        <v>#REF!</v>
      </c>
      <c r="T139" s="337" t="e">
        <f>P139/#REF!</f>
        <v>#REF!</v>
      </c>
      <c r="U139" s="337">
        <f t="shared" si="13"/>
        <v>0.45</v>
      </c>
      <c r="V139" s="337">
        <f t="shared" si="13"/>
        <v>1</v>
      </c>
      <c r="W139" s="4"/>
    </row>
    <row r="140" spans="1:23" ht="12.75" hidden="1">
      <c r="A140" s="21" t="s">
        <v>258</v>
      </c>
      <c r="B140" s="21">
        <v>1</v>
      </c>
      <c r="C140" s="21"/>
      <c r="D140" s="21">
        <v>3</v>
      </c>
      <c r="E140" s="21"/>
      <c r="F140" s="21">
        <v>5</v>
      </c>
      <c r="G140" s="21"/>
      <c r="H140" s="21"/>
      <c r="I140" s="21"/>
      <c r="J140" s="21">
        <v>111</v>
      </c>
      <c r="K140" s="28">
        <v>3121</v>
      </c>
      <c r="L140" s="28" t="s">
        <v>146</v>
      </c>
      <c r="M140" s="28"/>
      <c r="N140" s="31">
        <v>0</v>
      </c>
      <c r="O140" s="31">
        <v>0</v>
      </c>
      <c r="P140" s="336">
        <v>0</v>
      </c>
      <c r="Q140" s="31">
        <v>0</v>
      </c>
      <c r="R140" s="31">
        <v>0</v>
      </c>
      <c r="S140" s="337" t="e">
        <f>#REF!/N140</f>
        <v>#REF!</v>
      </c>
      <c r="T140" s="337" t="e">
        <f>P140/#REF!</f>
        <v>#REF!</v>
      </c>
      <c r="U140" s="337" t="e">
        <f t="shared" si="13"/>
        <v>#DIV/0!</v>
      </c>
      <c r="V140" s="337" t="e">
        <f t="shared" si="13"/>
        <v>#DIV/0!</v>
      </c>
      <c r="W140" s="4"/>
    </row>
    <row r="141" spans="1:23" ht="12.75">
      <c r="A141" s="21" t="s">
        <v>258</v>
      </c>
      <c r="B141" s="21">
        <v>1</v>
      </c>
      <c r="C141" s="21"/>
      <c r="D141" s="21">
        <v>3</v>
      </c>
      <c r="E141" s="21"/>
      <c r="F141" s="21">
        <v>5</v>
      </c>
      <c r="G141" s="21"/>
      <c r="H141" s="21"/>
      <c r="I141" s="21"/>
      <c r="J141" s="21">
        <v>111</v>
      </c>
      <c r="K141" s="28">
        <v>3121</v>
      </c>
      <c r="L141" s="560" t="s">
        <v>147</v>
      </c>
      <c r="M141" s="561"/>
      <c r="N141" s="31">
        <v>3500</v>
      </c>
      <c r="O141" s="31">
        <v>0</v>
      </c>
      <c r="P141" s="336">
        <v>0</v>
      </c>
      <c r="Q141" s="31">
        <v>0</v>
      </c>
      <c r="R141" s="31">
        <v>0</v>
      </c>
      <c r="S141" s="337" t="e">
        <f>#REF!/N141</f>
        <v>#REF!</v>
      </c>
      <c r="T141" s="337" t="e">
        <f>P141/#REF!</f>
        <v>#REF!</v>
      </c>
      <c r="U141" s="337" t="e">
        <f t="shared" si="13"/>
        <v>#DIV/0!</v>
      </c>
      <c r="V141" s="337" t="e">
        <f t="shared" si="13"/>
        <v>#DIV/0!</v>
      </c>
      <c r="W141" s="4"/>
    </row>
    <row r="142" spans="1:23" ht="12" customHeight="1" hidden="1">
      <c r="A142" s="21" t="s">
        <v>258</v>
      </c>
      <c r="B142" s="21">
        <v>1</v>
      </c>
      <c r="C142" s="21"/>
      <c r="D142" s="21">
        <v>3</v>
      </c>
      <c r="E142" s="21"/>
      <c r="F142" s="21">
        <v>5</v>
      </c>
      <c r="G142" s="21"/>
      <c r="H142" s="21"/>
      <c r="I142" s="21"/>
      <c r="J142" s="21">
        <v>111</v>
      </c>
      <c r="K142" s="28">
        <v>3121</v>
      </c>
      <c r="L142" s="560" t="s">
        <v>217</v>
      </c>
      <c r="M142" s="561"/>
      <c r="N142" s="31">
        <v>0</v>
      </c>
      <c r="O142" s="31">
        <v>0</v>
      </c>
      <c r="P142" s="336">
        <v>0</v>
      </c>
      <c r="Q142" s="31">
        <v>0</v>
      </c>
      <c r="R142" s="31">
        <v>0</v>
      </c>
      <c r="S142" s="337" t="e">
        <f>#REF!/N142</f>
        <v>#REF!</v>
      </c>
      <c r="T142" s="337" t="e">
        <f>P142/#REF!</f>
        <v>#REF!</v>
      </c>
      <c r="U142" s="337" t="e">
        <f t="shared" si="13"/>
        <v>#DIV/0!</v>
      </c>
      <c r="V142" s="337" t="e">
        <f t="shared" si="13"/>
        <v>#DIV/0!</v>
      </c>
      <c r="W142" s="4"/>
    </row>
    <row r="143" spans="1:23" ht="12.75">
      <c r="A143" s="21" t="s">
        <v>258</v>
      </c>
      <c r="B143" s="21">
        <v>1</v>
      </c>
      <c r="C143" s="21"/>
      <c r="D143" s="21">
        <v>3</v>
      </c>
      <c r="E143" s="21"/>
      <c r="F143" s="21">
        <v>5</v>
      </c>
      <c r="G143" s="21"/>
      <c r="H143" s="21"/>
      <c r="I143" s="21"/>
      <c r="J143" s="21">
        <v>111</v>
      </c>
      <c r="K143" s="28">
        <v>3121</v>
      </c>
      <c r="L143" s="32" t="s">
        <v>218</v>
      </c>
      <c r="M143" s="33"/>
      <c r="N143" s="31">
        <v>0</v>
      </c>
      <c r="O143" s="31">
        <v>30000</v>
      </c>
      <c r="P143" s="336">
        <v>30000</v>
      </c>
      <c r="Q143" s="31">
        <v>0</v>
      </c>
      <c r="R143" s="31">
        <v>0</v>
      </c>
      <c r="S143" s="337" t="e">
        <f>#REF!/N143</f>
        <v>#REF!</v>
      </c>
      <c r="T143" s="337" t="e">
        <f>P143/#REF!</f>
        <v>#REF!</v>
      </c>
      <c r="U143" s="337">
        <f t="shared" si="13"/>
        <v>0</v>
      </c>
      <c r="V143" s="337" t="e">
        <f t="shared" si="13"/>
        <v>#DIV/0!</v>
      </c>
      <c r="W143" s="4"/>
    </row>
    <row r="144" spans="1:23" ht="12.75" hidden="1">
      <c r="A144" s="21" t="s">
        <v>258</v>
      </c>
      <c r="B144" s="21">
        <v>1</v>
      </c>
      <c r="C144" s="21"/>
      <c r="D144" s="21">
        <v>3</v>
      </c>
      <c r="E144" s="21"/>
      <c r="F144" s="21">
        <v>5</v>
      </c>
      <c r="G144" s="21"/>
      <c r="H144" s="21"/>
      <c r="I144" s="21"/>
      <c r="J144" s="21">
        <v>111</v>
      </c>
      <c r="K144" s="28">
        <v>3121</v>
      </c>
      <c r="L144" s="560" t="s">
        <v>219</v>
      </c>
      <c r="M144" s="561"/>
      <c r="N144" s="31">
        <v>0</v>
      </c>
      <c r="O144" s="31">
        <v>0</v>
      </c>
      <c r="P144" s="336">
        <v>0</v>
      </c>
      <c r="Q144" s="31">
        <v>0</v>
      </c>
      <c r="R144" s="31">
        <v>0</v>
      </c>
      <c r="S144" s="337" t="e">
        <f>#REF!/N144</f>
        <v>#REF!</v>
      </c>
      <c r="T144" s="337" t="e">
        <f>P144/#REF!</f>
        <v>#REF!</v>
      </c>
      <c r="U144" s="337" t="e">
        <f t="shared" si="13"/>
        <v>#DIV/0!</v>
      </c>
      <c r="V144" s="337" t="e">
        <f t="shared" si="13"/>
        <v>#DIV/0!</v>
      </c>
      <c r="W144" s="4"/>
    </row>
    <row r="145" spans="1:23" ht="12.75">
      <c r="A145" s="21" t="s">
        <v>258</v>
      </c>
      <c r="B145" s="21">
        <v>1</v>
      </c>
      <c r="C145" s="21"/>
      <c r="D145" s="21">
        <v>3</v>
      </c>
      <c r="E145" s="21"/>
      <c r="F145" s="21">
        <v>5</v>
      </c>
      <c r="G145" s="21"/>
      <c r="H145" s="21"/>
      <c r="I145" s="21"/>
      <c r="J145" s="21">
        <v>111</v>
      </c>
      <c r="K145" s="25">
        <v>313</v>
      </c>
      <c r="L145" s="51" t="s">
        <v>7</v>
      </c>
      <c r="M145" s="52"/>
      <c r="N145" s="53">
        <f>N146+N147+N148</f>
        <v>83209</v>
      </c>
      <c r="O145" s="53">
        <f>O146+O147+O148</f>
        <v>70000</v>
      </c>
      <c r="P145" s="336">
        <f>P146+P147+P148</f>
        <v>82000</v>
      </c>
      <c r="Q145" s="53">
        <f>Q146+Q147+Q148</f>
        <v>82000</v>
      </c>
      <c r="R145" s="53">
        <f>R146+R147+R148</f>
        <v>82000</v>
      </c>
      <c r="S145" s="337" t="e">
        <f>#REF!/N145</f>
        <v>#REF!</v>
      </c>
      <c r="T145" s="337" t="e">
        <f>P145/#REF!</f>
        <v>#REF!</v>
      </c>
      <c r="U145" s="337">
        <f t="shared" si="13"/>
        <v>1</v>
      </c>
      <c r="V145" s="337">
        <f t="shared" si="13"/>
        <v>1</v>
      </c>
      <c r="W145" s="4"/>
    </row>
    <row r="146" spans="1:23" ht="12.75" hidden="1">
      <c r="A146" s="21" t="s">
        <v>258</v>
      </c>
      <c r="B146" s="21">
        <v>1</v>
      </c>
      <c r="C146" s="21"/>
      <c r="D146" s="21">
        <v>3</v>
      </c>
      <c r="E146" s="21"/>
      <c r="F146" s="21">
        <v>5</v>
      </c>
      <c r="G146" s="21"/>
      <c r="H146" s="21"/>
      <c r="I146" s="21"/>
      <c r="J146" s="21">
        <v>111</v>
      </c>
      <c r="K146" s="28">
        <v>3131</v>
      </c>
      <c r="L146" s="560" t="s">
        <v>220</v>
      </c>
      <c r="M146" s="561"/>
      <c r="N146" s="31"/>
      <c r="O146" s="31"/>
      <c r="P146" s="336"/>
      <c r="Q146" s="31"/>
      <c r="R146" s="31"/>
      <c r="S146" s="337" t="e">
        <f>#REF!/N146</f>
        <v>#REF!</v>
      </c>
      <c r="T146" s="337" t="e">
        <f>P146/#REF!</f>
        <v>#REF!</v>
      </c>
      <c r="U146" s="337" t="e">
        <f t="shared" si="13"/>
        <v>#DIV/0!</v>
      </c>
      <c r="V146" s="337" t="e">
        <f t="shared" si="13"/>
        <v>#DIV/0!</v>
      </c>
      <c r="W146" s="4"/>
    </row>
    <row r="147" spans="1:23" ht="12.75">
      <c r="A147" s="21" t="s">
        <v>258</v>
      </c>
      <c r="B147" s="21">
        <v>1</v>
      </c>
      <c r="C147" s="21"/>
      <c r="D147" s="21">
        <v>3</v>
      </c>
      <c r="E147" s="21"/>
      <c r="F147" s="21">
        <v>5</v>
      </c>
      <c r="G147" s="21"/>
      <c r="H147" s="21"/>
      <c r="I147" s="21"/>
      <c r="J147" s="21">
        <v>111</v>
      </c>
      <c r="K147" s="28">
        <v>3132</v>
      </c>
      <c r="L147" s="560" t="s">
        <v>210</v>
      </c>
      <c r="M147" s="561"/>
      <c r="N147" s="31">
        <v>74985</v>
      </c>
      <c r="O147" s="31">
        <v>62000</v>
      </c>
      <c r="P147" s="336">
        <v>70000</v>
      </c>
      <c r="Q147" s="31">
        <v>70000</v>
      </c>
      <c r="R147" s="31">
        <v>70000</v>
      </c>
      <c r="S147" s="337" t="e">
        <f>#REF!/N147</f>
        <v>#REF!</v>
      </c>
      <c r="T147" s="337" t="e">
        <f>P147/#REF!</f>
        <v>#REF!</v>
      </c>
      <c r="U147" s="337">
        <f t="shared" si="13"/>
        <v>1</v>
      </c>
      <c r="V147" s="337">
        <f t="shared" si="13"/>
        <v>1</v>
      </c>
      <c r="W147" s="4"/>
    </row>
    <row r="148" spans="1:23" ht="12.75">
      <c r="A148" s="21" t="s">
        <v>258</v>
      </c>
      <c r="B148" s="21">
        <v>1</v>
      </c>
      <c r="C148" s="21"/>
      <c r="D148" s="21">
        <v>3</v>
      </c>
      <c r="E148" s="21"/>
      <c r="F148" s="21">
        <v>5</v>
      </c>
      <c r="G148" s="21"/>
      <c r="H148" s="21"/>
      <c r="I148" s="21"/>
      <c r="J148" s="21">
        <v>111</v>
      </c>
      <c r="K148" s="28">
        <v>3133</v>
      </c>
      <c r="L148" s="560" t="s">
        <v>225</v>
      </c>
      <c r="M148" s="561"/>
      <c r="N148" s="31">
        <v>8224</v>
      </c>
      <c r="O148" s="31">
        <v>8000</v>
      </c>
      <c r="P148" s="336">
        <v>12000</v>
      </c>
      <c r="Q148" s="31">
        <v>12000</v>
      </c>
      <c r="R148" s="31">
        <v>12000</v>
      </c>
      <c r="S148" s="337" t="e">
        <f>#REF!/N148</f>
        <v>#REF!</v>
      </c>
      <c r="T148" s="337" t="e">
        <f>P148/#REF!</f>
        <v>#REF!</v>
      </c>
      <c r="U148" s="337">
        <f aca="true" t="shared" si="14" ref="U148:U201">Q148/P148</f>
        <v>1</v>
      </c>
      <c r="V148" s="337">
        <f aca="true" t="shared" si="15" ref="V148:V201">R148/Q148</f>
        <v>1</v>
      </c>
      <c r="W148" s="4"/>
    </row>
    <row r="149" spans="1:23" ht="12.75">
      <c r="A149" s="21" t="s">
        <v>258</v>
      </c>
      <c r="B149" s="21">
        <v>1</v>
      </c>
      <c r="C149" s="21"/>
      <c r="D149" s="21">
        <v>3</v>
      </c>
      <c r="E149" s="21"/>
      <c r="F149" s="21">
        <v>5</v>
      </c>
      <c r="G149" s="21"/>
      <c r="H149" s="21"/>
      <c r="I149" s="21"/>
      <c r="J149" s="21">
        <v>111</v>
      </c>
      <c r="K149" s="28">
        <v>32</v>
      </c>
      <c r="L149" s="29" t="s">
        <v>8</v>
      </c>
      <c r="M149" s="30"/>
      <c r="N149" s="31">
        <f>N150+N155+N160+N182+N185</f>
        <v>583891</v>
      </c>
      <c r="O149" s="31">
        <f>O150+O155+O160+O182+O185</f>
        <v>740000</v>
      </c>
      <c r="P149" s="336">
        <f>P150+P155+P160+P182+P185</f>
        <v>779500</v>
      </c>
      <c r="Q149" s="31">
        <f>Q150+Q155+Q160+Q182+Q185</f>
        <v>707500</v>
      </c>
      <c r="R149" s="31">
        <f>R150+R155+R160+R182+R185</f>
        <v>707500</v>
      </c>
      <c r="S149" s="337" t="e">
        <f>#REF!/N149</f>
        <v>#REF!</v>
      </c>
      <c r="T149" s="337" t="e">
        <f>P149/#REF!</f>
        <v>#REF!</v>
      </c>
      <c r="U149" s="337">
        <f t="shared" si="14"/>
        <v>0.9076330981398332</v>
      </c>
      <c r="V149" s="337">
        <f t="shared" si="15"/>
        <v>1</v>
      </c>
      <c r="W149" s="4"/>
    </row>
    <row r="150" spans="1:23" ht="12.75">
      <c r="A150" s="21" t="s">
        <v>258</v>
      </c>
      <c r="B150" s="21">
        <v>1</v>
      </c>
      <c r="C150" s="21"/>
      <c r="D150" s="21">
        <v>3</v>
      </c>
      <c r="E150" s="21"/>
      <c r="F150" s="21">
        <v>5</v>
      </c>
      <c r="G150" s="21"/>
      <c r="H150" s="21"/>
      <c r="I150" s="21"/>
      <c r="J150" s="21">
        <v>111</v>
      </c>
      <c r="K150" s="25">
        <v>321</v>
      </c>
      <c r="L150" s="25" t="s">
        <v>9</v>
      </c>
      <c r="M150" s="25"/>
      <c r="N150" s="53">
        <f>N151+N152+N153+N154</f>
        <v>94049</v>
      </c>
      <c r="O150" s="53">
        <f>O151+O152+O153+O154</f>
        <v>95000</v>
      </c>
      <c r="P150" s="336">
        <f>P151+P152+P153+P154</f>
        <v>92000</v>
      </c>
      <c r="Q150" s="31">
        <f>Q151+Q152+Q153+Q154</f>
        <v>92000</v>
      </c>
      <c r="R150" s="31">
        <f>R151+R152+R153+R154</f>
        <v>92000</v>
      </c>
      <c r="S150" s="337" t="e">
        <f>#REF!/N150</f>
        <v>#REF!</v>
      </c>
      <c r="T150" s="337" t="e">
        <f>P150/#REF!</f>
        <v>#REF!</v>
      </c>
      <c r="U150" s="337">
        <f t="shared" si="14"/>
        <v>1</v>
      </c>
      <c r="V150" s="337">
        <f t="shared" si="15"/>
        <v>1</v>
      </c>
      <c r="W150" s="4"/>
    </row>
    <row r="151" spans="1:23" ht="12.75">
      <c r="A151" s="21" t="s">
        <v>258</v>
      </c>
      <c r="B151" s="21">
        <v>1</v>
      </c>
      <c r="C151" s="21"/>
      <c r="D151" s="21">
        <v>3</v>
      </c>
      <c r="E151" s="21"/>
      <c r="F151" s="21">
        <v>5</v>
      </c>
      <c r="G151" s="21"/>
      <c r="H151" s="21"/>
      <c r="I151" s="21"/>
      <c r="J151" s="21">
        <v>111</v>
      </c>
      <c r="K151" s="28">
        <v>3211</v>
      </c>
      <c r="L151" s="28" t="s">
        <v>81</v>
      </c>
      <c r="M151" s="28"/>
      <c r="N151" s="31">
        <v>25055</v>
      </c>
      <c r="O151" s="31">
        <v>25000</v>
      </c>
      <c r="P151" s="336">
        <v>25000</v>
      </c>
      <c r="Q151" s="31">
        <v>25000</v>
      </c>
      <c r="R151" s="31">
        <v>25000</v>
      </c>
      <c r="S151" s="337" t="e">
        <f>#REF!/N151</f>
        <v>#REF!</v>
      </c>
      <c r="T151" s="337" t="e">
        <f>P151/#REF!</f>
        <v>#REF!</v>
      </c>
      <c r="U151" s="337">
        <f t="shared" si="14"/>
        <v>1</v>
      </c>
      <c r="V151" s="337">
        <f t="shared" si="15"/>
        <v>1</v>
      </c>
      <c r="W151" s="4"/>
    </row>
    <row r="152" spans="1:23" ht="12.75">
      <c r="A152" s="21" t="s">
        <v>258</v>
      </c>
      <c r="B152" s="21">
        <v>1</v>
      </c>
      <c r="C152" s="21"/>
      <c r="D152" s="21">
        <v>3</v>
      </c>
      <c r="E152" s="21"/>
      <c r="F152" s="21">
        <v>5</v>
      </c>
      <c r="G152" s="21"/>
      <c r="H152" s="21"/>
      <c r="I152" s="21"/>
      <c r="J152" s="21">
        <v>111</v>
      </c>
      <c r="K152" s="28">
        <v>3212</v>
      </c>
      <c r="L152" s="28" t="s">
        <v>168</v>
      </c>
      <c r="M152" s="28"/>
      <c r="N152" s="31">
        <v>39409</v>
      </c>
      <c r="O152" s="31">
        <v>40000</v>
      </c>
      <c r="P152" s="336">
        <v>42000</v>
      </c>
      <c r="Q152" s="31">
        <v>40000</v>
      </c>
      <c r="R152" s="31">
        <v>40000</v>
      </c>
      <c r="S152" s="337" t="e">
        <f>#REF!/N152</f>
        <v>#REF!</v>
      </c>
      <c r="T152" s="337" t="e">
        <f>P152/#REF!</f>
        <v>#REF!</v>
      </c>
      <c r="U152" s="337">
        <f t="shared" si="14"/>
        <v>0.9523809523809523</v>
      </c>
      <c r="V152" s="337">
        <f t="shared" si="15"/>
        <v>1</v>
      </c>
      <c r="W152" s="4"/>
    </row>
    <row r="153" spans="1:23" ht="12.75">
      <c r="A153" s="21" t="s">
        <v>258</v>
      </c>
      <c r="B153" s="21">
        <v>1</v>
      </c>
      <c r="C153" s="21"/>
      <c r="D153" s="21">
        <v>3</v>
      </c>
      <c r="E153" s="21"/>
      <c r="F153" s="21">
        <v>5</v>
      </c>
      <c r="G153" s="21"/>
      <c r="H153" s="21"/>
      <c r="I153" s="21"/>
      <c r="J153" s="21">
        <v>111</v>
      </c>
      <c r="K153" s="28">
        <v>3213</v>
      </c>
      <c r="L153" s="28" t="s">
        <v>83</v>
      </c>
      <c r="M153" s="28"/>
      <c r="N153" s="31">
        <v>15676</v>
      </c>
      <c r="O153" s="31">
        <v>15000</v>
      </c>
      <c r="P153" s="336">
        <v>10000</v>
      </c>
      <c r="Q153" s="31">
        <v>12000</v>
      </c>
      <c r="R153" s="31">
        <v>12000</v>
      </c>
      <c r="S153" s="337" t="e">
        <f>#REF!/N153</f>
        <v>#REF!</v>
      </c>
      <c r="T153" s="337" t="e">
        <f>P153/#REF!</f>
        <v>#REF!</v>
      </c>
      <c r="U153" s="337">
        <f t="shared" si="14"/>
        <v>1.2</v>
      </c>
      <c r="V153" s="337">
        <f t="shared" si="15"/>
        <v>1</v>
      </c>
      <c r="W153" s="4"/>
    </row>
    <row r="154" spans="1:23" ht="12.75">
      <c r="A154" s="21" t="s">
        <v>258</v>
      </c>
      <c r="B154" s="21">
        <v>1</v>
      </c>
      <c r="C154" s="21"/>
      <c r="D154" s="21">
        <v>3</v>
      </c>
      <c r="E154" s="21"/>
      <c r="F154" s="21">
        <v>5</v>
      </c>
      <c r="G154" s="21"/>
      <c r="H154" s="21"/>
      <c r="I154" s="21"/>
      <c r="J154" s="21">
        <v>111</v>
      </c>
      <c r="K154" s="28">
        <v>3214</v>
      </c>
      <c r="L154" s="28" t="s">
        <v>148</v>
      </c>
      <c r="M154" s="28"/>
      <c r="N154" s="31">
        <v>13909</v>
      </c>
      <c r="O154" s="31">
        <v>15000</v>
      </c>
      <c r="P154" s="336">
        <v>15000</v>
      </c>
      <c r="Q154" s="31">
        <v>15000</v>
      </c>
      <c r="R154" s="31">
        <v>15000</v>
      </c>
      <c r="S154" s="337" t="e">
        <f>#REF!/N154</f>
        <v>#REF!</v>
      </c>
      <c r="T154" s="337" t="e">
        <f>P154/#REF!</f>
        <v>#REF!</v>
      </c>
      <c r="U154" s="337">
        <f t="shared" si="14"/>
        <v>1</v>
      </c>
      <c r="V154" s="337">
        <f t="shared" si="15"/>
        <v>1</v>
      </c>
      <c r="W154" s="4"/>
    </row>
    <row r="155" spans="1:23" ht="12.75">
      <c r="A155" s="21" t="s">
        <v>258</v>
      </c>
      <c r="B155" s="21">
        <v>1</v>
      </c>
      <c r="C155" s="21"/>
      <c r="D155" s="21">
        <v>3</v>
      </c>
      <c r="E155" s="21"/>
      <c r="F155" s="21">
        <v>5</v>
      </c>
      <c r="G155" s="21"/>
      <c r="H155" s="21"/>
      <c r="I155" s="21"/>
      <c r="J155" s="21">
        <v>111</v>
      </c>
      <c r="K155" s="25">
        <v>322</v>
      </c>
      <c r="L155" s="25" t="s">
        <v>29</v>
      </c>
      <c r="M155" s="25"/>
      <c r="N155" s="53">
        <f>N156+N157+N158+N159</f>
        <v>174713</v>
      </c>
      <c r="O155" s="53">
        <f>O156+O157+O158+O159</f>
        <v>156000</v>
      </c>
      <c r="P155" s="336">
        <f>P156+P157+P158+P159</f>
        <v>176000</v>
      </c>
      <c r="Q155" s="53">
        <f>Q156+Q157+Q158+Q159</f>
        <v>166000</v>
      </c>
      <c r="R155" s="53">
        <f>R156+R157+R158+R159</f>
        <v>166000</v>
      </c>
      <c r="S155" s="337" t="e">
        <f>#REF!/N155</f>
        <v>#REF!</v>
      </c>
      <c r="T155" s="337" t="e">
        <f>P155/#REF!</f>
        <v>#REF!</v>
      </c>
      <c r="U155" s="337">
        <f t="shared" si="14"/>
        <v>0.9431818181818182</v>
      </c>
      <c r="V155" s="337">
        <f t="shared" si="15"/>
        <v>1</v>
      </c>
      <c r="W155" s="4"/>
    </row>
    <row r="156" spans="1:23" ht="12.75">
      <c r="A156" s="21" t="s">
        <v>258</v>
      </c>
      <c r="B156" s="21">
        <v>1</v>
      </c>
      <c r="C156" s="21"/>
      <c r="D156" s="21">
        <v>3</v>
      </c>
      <c r="E156" s="21"/>
      <c r="F156" s="21">
        <v>5</v>
      </c>
      <c r="G156" s="21"/>
      <c r="H156" s="21"/>
      <c r="I156" s="21"/>
      <c r="J156" s="21">
        <v>133</v>
      </c>
      <c r="K156" s="28">
        <v>3221</v>
      </c>
      <c r="L156" s="28" t="s">
        <v>84</v>
      </c>
      <c r="M156" s="28"/>
      <c r="N156" s="31">
        <v>52559</v>
      </c>
      <c r="O156" s="31">
        <v>45000</v>
      </c>
      <c r="P156" s="336">
        <v>45000</v>
      </c>
      <c r="Q156" s="31">
        <v>55000</v>
      </c>
      <c r="R156" s="31">
        <v>55000</v>
      </c>
      <c r="S156" s="337" t="e">
        <f>#REF!/N156</f>
        <v>#REF!</v>
      </c>
      <c r="T156" s="337" t="e">
        <f>P156/#REF!</f>
        <v>#REF!</v>
      </c>
      <c r="U156" s="337">
        <f t="shared" si="14"/>
        <v>1.2222222222222223</v>
      </c>
      <c r="V156" s="337">
        <f t="shared" si="15"/>
        <v>1</v>
      </c>
      <c r="W156" s="4"/>
    </row>
    <row r="157" spans="1:23" ht="12.75">
      <c r="A157" s="21" t="s">
        <v>258</v>
      </c>
      <c r="B157" s="21">
        <v>1</v>
      </c>
      <c r="C157" s="21"/>
      <c r="D157" s="21">
        <v>3</v>
      </c>
      <c r="E157" s="21"/>
      <c r="F157" s="21">
        <v>5</v>
      </c>
      <c r="G157" s="21"/>
      <c r="H157" s="21"/>
      <c r="I157" s="21"/>
      <c r="J157" s="375" t="s">
        <v>660</v>
      </c>
      <c r="K157" s="28">
        <v>3223</v>
      </c>
      <c r="L157" s="29" t="s">
        <v>85</v>
      </c>
      <c r="M157" s="30"/>
      <c r="N157" s="31">
        <v>102794</v>
      </c>
      <c r="O157" s="31">
        <v>100000</v>
      </c>
      <c r="P157" s="336">
        <v>120000</v>
      </c>
      <c r="Q157" s="31">
        <v>100000</v>
      </c>
      <c r="R157" s="31">
        <v>100000</v>
      </c>
      <c r="S157" s="337" t="e">
        <f>#REF!/N157</f>
        <v>#REF!</v>
      </c>
      <c r="T157" s="337" t="e">
        <f>P157/#REF!</f>
        <v>#REF!</v>
      </c>
      <c r="U157" s="337">
        <f t="shared" si="14"/>
        <v>0.8333333333333334</v>
      </c>
      <c r="V157" s="337">
        <f t="shared" si="15"/>
        <v>1</v>
      </c>
      <c r="W157" s="4"/>
    </row>
    <row r="158" spans="1:23" ht="12.75">
      <c r="A158" s="21" t="s">
        <v>258</v>
      </c>
      <c r="B158" s="21">
        <v>1</v>
      </c>
      <c r="C158" s="21"/>
      <c r="D158" s="21">
        <v>3</v>
      </c>
      <c r="E158" s="21"/>
      <c r="F158" s="21">
        <v>5</v>
      </c>
      <c r="G158" s="21"/>
      <c r="H158" s="21"/>
      <c r="I158" s="21"/>
      <c r="J158" s="21">
        <v>133</v>
      </c>
      <c r="K158" s="28">
        <v>3225</v>
      </c>
      <c r="L158" s="28" t="s">
        <v>86</v>
      </c>
      <c r="M158" s="28"/>
      <c r="N158" s="31">
        <v>19360</v>
      </c>
      <c r="O158" s="31">
        <v>10000</v>
      </c>
      <c r="P158" s="336">
        <v>10000</v>
      </c>
      <c r="Q158" s="31">
        <v>10000</v>
      </c>
      <c r="R158" s="31">
        <v>10000</v>
      </c>
      <c r="S158" s="337" t="e">
        <f>#REF!/N158</f>
        <v>#REF!</v>
      </c>
      <c r="T158" s="337" t="e">
        <f>P158/#REF!</f>
        <v>#REF!</v>
      </c>
      <c r="U158" s="337">
        <f t="shared" si="14"/>
        <v>1</v>
      </c>
      <c r="V158" s="337">
        <f t="shared" si="15"/>
        <v>1</v>
      </c>
      <c r="W158" s="4"/>
    </row>
    <row r="159" spans="1:24" ht="12.75">
      <c r="A159" s="21" t="s">
        <v>258</v>
      </c>
      <c r="B159" s="21">
        <v>1</v>
      </c>
      <c r="C159" s="21"/>
      <c r="D159" s="21">
        <v>3</v>
      </c>
      <c r="E159" s="21"/>
      <c r="F159" s="21">
        <v>5</v>
      </c>
      <c r="G159" s="21"/>
      <c r="H159" s="21"/>
      <c r="I159" s="21"/>
      <c r="J159" s="21">
        <v>133</v>
      </c>
      <c r="K159" s="28">
        <v>3227</v>
      </c>
      <c r="L159" s="28" t="s">
        <v>134</v>
      </c>
      <c r="M159" s="28"/>
      <c r="N159" s="31">
        <v>0</v>
      </c>
      <c r="O159" s="31">
        <v>1000</v>
      </c>
      <c r="P159" s="336">
        <v>1000</v>
      </c>
      <c r="Q159" s="31">
        <v>1000</v>
      </c>
      <c r="R159" s="31">
        <v>1000</v>
      </c>
      <c r="S159" s="337" t="e">
        <f>#REF!/N159</f>
        <v>#REF!</v>
      </c>
      <c r="T159" s="337" t="e">
        <f>P159/#REF!</f>
        <v>#REF!</v>
      </c>
      <c r="U159" s="337">
        <f t="shared" si="14"/>
        <v>1</v>
      </c>
      <c r="V159" s="337">
        <f t="shared" si="15"/>
        <v>1</v>
      </c>
      <c r="W159" s="4"/>
      <c r="X159" s="250"/>
    </row>
    <row r="160" spans="1:24" ht="12.75">
      <c r="A160" s="21" t="s">
        <v>258</v>
      </c>
      <c r="B160" s="21">
        <v>1</v>
      </c>
      <c r="C160" s="21"/>
      <c r="D160" s="21">
        <v>3</v>
      </c>
      <c r="E160" s="21"/>
      <c r="F160" s="21">
        <v>5</v>
      </c>
      <c r="G160" s="21"/>
      <c r="H160" s="21"/>
      <c r="I160" s="21"/>
      <c r="J160" s="21">
        <v>133</v>
      </c>
      <c r="K160" s="25">
        <v>323</v>
      </c>
      <c r="L160" s="25" t="s">
        <v>10</v>
      </c>
      <c r="M160" s="25"/>
      <c r="N160" s="53">
        <f>N161+N162+N163+N164+N165+N166+N167+N168+N169+N170+N171+N172+N173+N174+N175+N176+N177+N179+N180+N181+N178</f>
        <v>288477</v>
      </c>
      <c r="O160" s="53">
        <f>O161+O162+O163+O164+O165+O166+O167+O168+O169+O170+O171+O172+O173+O174+O175+O176+O177+O179+O180+O181+O178</f>
        <v>441500</v>
      </c>
      <c r="P160" s="336">
        <f>P161+P162+P163+P164+P165+P166+P167+P168+P169+P170+P171+P172+P173+P174+P175+P176+P177+P179+P180+P181+P178</f>
        <v>464000</v>
      </c>
      <c r="Q160" s="53">
        <f>Q161+Q162+Q163+Q164+Q165+Q166+Q167+Q168+Q169+Q170+Q171+Q172+Q173+Q174+Q175+Q176+Q177+Q179+Q180+Q181+Q178</f>
        <v>401500</v>
      </c>
      <c r="R160" s="53">
        <f>R161+R162+R163+R164+R165+R166+R167+R168+R169+R170+R171+R172+R173+R174+R175+R176+R177+R179+R180+R181+R178</f>
        <v>401500</v>
      </c>
      <c r="S160" s="337" t="e">
        <f>#REF!/N160</f>
        <v>#REF!</v>
      </c>
      <c r="T160" s="337" t="e">
        <f>P160/#REF!</f>
        <v>#REF!</v>
      </c>
      <c r="U160" s="337">
        <f t="shared" si="14"/>
        <v>0.865301724137931</v>
      </c>
      <c r="V160" s="337">
        <f t="shared" si="15"/>
        <v>1</v>
      </c>
      <c r="W160" s="4"/>
      <c r="X160" s="250"/>
    </row>
    <row r="161" spans="1:24" ht="12.75">
      <c r="A161" s="21" t="s">
        <v>258</v>
      </c>
      <c r="B161" s="21">
        <v>1</v>
      </c>
      <c r="C161" s="21"/>
      <c r="D161" s="21">
        <v>3</v>
      </c>
      <c r="E161" s="21"/>
      <c r="F161" s="21">
        <v>5</v>
      </c>
      <c r="G161" s="21"/>
      <c r="H161" s="21"/>
      <c r="I161" s="21"/>
      <c r="J161" s="21">
        <v>133</v>
      </c>
      <c r="K161" s="28">
        <v>3231</v>
      </c>
      <c r="L161" s="28" t="s">
        <v>87</v>
      </c>
      <c r="M161" s="95"/>
      <c r="N161" s="31">
        <v>66515</v>
      </c>
      <c r="O161" s="31">
        <v>75000</v>
      </c>
      <c r="P161" s="336">
        <v>75000</v>
      </c>
      <c r="Q161" s="31">
        <v>72000</v>
      </c>
      <c r="R161" s="31">
        <v>72000</v>
      </c>
      <c r="S161" s="337" t="e">
        <f>#REF!/N161</f>
        <v>#REF!</v>
      </c>
      <c r="T161" s="337" t="e">
        <f>P161/#REF!</f>
        <v>#REF!</v>
      </c>
      <c r="U161" s="337">
        <f t="shared" si="14"/>
        <v>0.96</v>
      </c>
      <c r="V161" s="337">
        <f t="shared" si="15"/>
        <v>1</v>
      </c>
      <c r="W161" s="4"/>
      <c r="X161" s="250"/>
    </row>
    <row r="162" spans="1:23" ht="12.75">
      <c r="A162" s="21" t="s">
        <v>258</v>
      </c>
      <c r="B162" s="21">
        <v>1</v>
      </c>
      <c r="C162" s="21"/>
      <c r="D162" s="21">
        <v>3</v>
      </c>
      <c r="E162" s="21"/>
      <c r="F162" s="21">
        <v>5</v>
      </c>
      <c r="G162" s="21"/>
      <c r="H162" s="21"/>
      <c r="I162" s="21"/>
      <c r="J162" s="21">
        <v>133</v>
      </c>
      <c r="K162" s="28">
        <v>3232</v>
      </c>
      <c r="L162" s="28" t="s">
        <v>88</v>
      </c>
      <c r="M162" s="95"/>
      <c r="N162" s="31">
        <v>15208</v>
      </c>
      <c r="O162" s="31">
        <v>15000</v>
      </c>
      <c r="P162" s="336">
        <v>15000</v>
      </c>
      <c r="Q162" s="31">
        <v>6000</v>
      </c>
      <c r="R162" s="31">
        <v>6000</v>
      </c>
      <c r="S162" s="337" t="e">
        <f>#REF!/N162</f>
        <v>#REF!</v>
      </c>
      <c r="T162" s="337" t="e">
        <f>P162/#REF!</f>
        <v>#REF!</v>
      </c>
      <c r="U162" s="337">
        <f t="shared" si="14"/>
        <v>0.4</v>
      </c>
      <c r="V162" s="337">
        <f t="shared" si="15"/>
        <v>1</v>
      </c>
      <c r="W162" s="4"/>
    </row>
    <row r="163" spans="1:23" ht="12.75">
      <c r="A163" s="21" t="s">
        <v>258</v>
      </c>
      <c r="B163" s="21">
        <v>1</v>
      </c>
      <c r="C163" s="21"/>
      <c r="D163" s="21">
        <v>3</v>
      </c>
      <c r="E163" s="21"/>
      <c r="F163" s="21">
        <v>5</v>
      </c>
      <c r="G163" s="21"/>
      <c r="H163" s="21"/>
      <c r="I163" s="21"/>
      <c r="J163" s="21">
        <v>133</v>
      </c>
      <c r="K163" s="28">
        <v>3232</v>
      </c>
      <c r="L163" s="28" t="s">
        <v>129</v>
      </c>
      <c r="M163" s="95"/>
      <c r="N163" s="31">
        <v>37380</v>
      </c>
      <c r="O163" s="31">
        <v>30000</v>
      </c>
      <c r="P163" s="336">
        <v>20000</v>
      </c>
      <c r="Q163" s="31">
        <v>20000</v>
      </c>
      <c r="R163" s="31">
        <v>20000</v>
      </c>
      <c r="S163" s="337" t="e">
        <f>#REF!/N163</f>
        <v>#REF!</v>
      </c>
      <c r="T163" s="337" t="e">
        <f>P163/#REF!</f>
        <v>#REF!</v>
      </c>
      <c r="U163" s="337">
        <f t="shared" si="14"/>
        <v>1</v>
      </c>
      <c r="V163" s="337">
        <f t="shared" si="15"/>
        <v>1</v>
      </c>
      <c r="W163" s="4"/>
    </row>
    <row r="164" spans="1:23" ht="12.75">
      <c r="A164" s="21" t="s">
        <v>258</v>
      </c>
      <c r="B164" s="21">
        <v>1</v>
      </c>
      <c r="C164" s="21"/>
      <c r="D164" s="21">
        <v>3</v>
      </c>
      <c r="E164" s="21"/>
      <c r="F164" s="21">
        <v>5</v>
      </c>
      <c r="G164" s="21"/>
      <c r="H164" s="21"/>
      <c r="I164" s="21"/>
      <c r="J164" s="21">
        <v>133</v>
      </c>
      <c r="K164" s="28">
        <v>3232</v>
      </c>
      <c r="L164" s="28" t="s">
        <v>182</v>
      </c>
      <c r="M164" s="95"/>
      <c r="N164" s="31">
        <v>1030</v>
      </c>
      <c r="O164" s="31">
        <v>2000</v>
      </c>
      <c r="P164" s="336">
        <v>2000</v>
      </c>
      <c r="Q164" s="31">
        <v>2000</v>
      </c>
      <c r="R164" s="31">
        <v>2000</v>
      </c>
      <c r="S164" s="337" t="e">
        <f>#REF!/N164</f>
        <v>#REF!</v>
      </c>
      <c r="T164" s="337" t="e">
        <f>P164/#REF!</f>
        <v>#REF!</v>
      </c>
      <c r="U164" s="337">
        <f t="shared" si="14"/>
        <v>1</v>
      </c>
      <c r="V164" s="337">
        <f t="shared" si="15"/>
        <v>1</v>
      </c>
      <c r="W164" s="4"/>
    </row>
    <row r="165" spans="1:23" ht="12.75">
      <c r="A165" s="21" t="s">
        <v>258</v>
      </c>
      <c r="B165" s="21">
        <v>1</v>
      </c>
      <c r="C165" s="21"/>
      <c r="D165" s="21">
        <v>3</v>
      </c>
      <c r="E165" s="21"/>
      <c r="F165" s="21">
        <v>5</v>
      </c>
      <c r="G165" s="21"/>
      <c r="H165" s="21"/>
      <c r="I165" s="21"/>
      <c r="J165" s="21">
        <v>133</v>
      </c>
      <c r="K165" s="28">
        <v>3233</v>
      </c>
      <c r="L165" s="28" t="s">
        <v>77</v>
      </c>
      <c r="M165" s="95"/>
      <c r="N165" s="31">
        <v>46525</v>
      </c>
      <c r="O165" s="31">
        <v>40000</v>
      </c>
      <c r="P165" s="336">
        <v>35000</v>
      </c>
      <c r="Q165" s="31">
        <v>30000</v>
      </c>
      <c r="R165" s="31">
        <v>30000</v>
      </c>
      <c r="S165" s="337" t="e">
        <f>#REF!/N165</f>
        <v>#REF!</v>
      </c>
      <c r="T165" s="337" t="e">
        <f>P165/#REF!</f>
        <v>#REF!</v>
      </c>
      <c r="U165" s="337">
        <f t="shared" si="14"/>
        <v>0.8571428571428571</v>
      </c>
      <c r="V165" s="337">
        <f t="shared" si="15"/>
        <v>1</v>
      </c>
      <c r="W165" s="4"/>
    </row>
    <row r="166" spans="1:23" ht="12.75">
      <c r="A166" s="21" t="s">
        <v>258</v>
      </c>
      <c r="B166" s="21">
        <v>1</v>
      </c>
      <c r="C166" s="21"/>
      <c r="D166" s="21">
        <v>3</v>
      </c>
      <c r="E166" s="21"/>
      <c r="F166" s="21">
        <v>5</v>
      </c>
      <c r="G166" s="21"/>
      <c r="H166" s="21"/>
      <c r="I166" s="21"/>
      <c r="J166" s="21">
        <v>133</v>
      </c>
      <c r="K166" s="28">
        <v>3234</v>
      </c>
      <c r="L166" s="560" t="s">
        <v>89</v>
      </c>
      <c r="M166" s="561"/>
      <c r="N166" s="31">
        <v>22788</v>
      </c>
      <c r="O166" s="31">
        <v>57000</v>
      </c>
      <c r="P166" s="336">
        <v>50000</v>
      </c>
      <c r="Q166" s="31">
        <v>30000</v>
      </c>
      <c r="R166" s="31">
        <v>30000</v>
      </c>
      <c r="S166" s="337" t="e">
        <f>#REF!/N166</f>
        <v>#REF!</v>
      </c>
      <c r="T166" s="337" t="e">
        <f>P166/#REF!</f>
        <v>#REF!</v>
      </c>
      <c r="U166" s="337">
        <f t="shared" si="14"/>
        <v>0.6</v>
      </c>
      <c r="V166" s="337">
        <f t="shared" si="15"/>
        <v>1</v>
      </c>
      <c r="W166" s="4"/>
    </row>
    <row r="167" spans="1:23" ht="12.75" hidden="1">
      <c r="A167" s="21" t="s">
        <v>258</v>
      </c>
      <c r="B167" s="21">
        <v>1</v>
      </c>
      <c r="C167" s="21"/>
      <c r="D167" s="21">
        <v>3</v>
      </c>
      <c r="E167" s="21"/>
      <c r="F167" s="21">
        <v>5</v>
      </c>
      <c r="G167" s="21"/>
      <c r="H167" s="21"/>
      <c r="I167" s="21"/>
      <c r="J167" s="21">
        <v>133</v>
      </c>
      <c r="K167" s="28">
        <v>3234</v>
      </c>
      <c r="L167" s="29" t="s">
        <v>170</v>
      </c>
      <c r="M167" s="97"/>
      <c r="N167" s="31">
        <v>0</v>
      </c>
      <c r="O167" s="31">
        <v>0</v>
      </c>
      <c r="P167" s="336">
        <v>0</v>
      </c>
      <c r="Q167" s="31">
        <v>0</v>
      </c>
      <c r="R167" s="31">
        <v>0</v>
      </c>
      <c r="S167" s="337" t="e">
        <f>#REF!/N167</f>
        <v>#REF!</v>
      </c>
      <c r="T167" s="337" t="e">
        <f>P167/#REF!</f>
        <v>#REF!</v>
      </c>
      <c r="U167" s="337" t="e">
        <f t="shared" si="14"/>
        <v>#DIV/0!</v>
      </c>
      <c r="V167" s="337" t="e">
        <f t="shared" si="15"/>
        <v>#DIV/0!</v>
      </c>
      <c r="W167" s="4"/>
    </row>
    <row r="168" spans="1:23" ht="12.75" hidden="1">
      <c r="A168" s="21" t="s">
        <v>258</v>
      </c>
      <c r="B168" s="21">
        <v>1</v>
      </c>
      <c r="C168" s="21"/>
      <c r="D168" s="21">
        <v>3</v>
      </c>
      <c r="E168" s="21"/>
      <c r="F168" s="21">
        <v>5</v>
      </c>
      <c r="G168" s="21"/>
      <c r="H168" s="21"/>
      <c r="I168" s="21"/>
      <c r="J168" s="21">
        <v>133</v>
      </c>
      <c r="K168" s="28">
        <v>3234</v>
      </c>
      <c r="L168" s="29" t="s">
        <v>171</v>
      </c>
      <c r="M168" s="97"/>
      <c r="N168" s="31">
        <v>0</v>
      </c>
      <c r="O168" s="31">
        <v>0</v>
      </c>
      <c r="P168" s="336">
        <v>0</v>
      </c>
      <c r="Q168" s="31">
        <v>0</v>
      </c>
      <c r="R168" s="31">
        <v>0</v>
      </c>
      <c r="S168" s="337" t="e">
        <f>#REF!/N168</f>
        <v>#REF!</v>
      </c>
      <c r="T168" s="337" t="e">
        <f>P168/#REF!</f>
        <v>#REF!</v>
      </c>
      <c r="U168" s="337" t="e">
        <f t="shared" si="14"/>
        <v>#DIV/0!</v>
      </c>
      <c r="V168" s="337" t="e">
        <f t="shared" si="15"/>
        <v>#DIV/0!</v>
      </c>
      <c r="W168" s="4"/>
    </row>
    <row r="169" spans="1:23" ht="12.75">
      <c r="A169" s="21" t="s">
        <v>258</v>
      </c>
      <c r="B169" s="21">
        <v>1</v>
      </c>
      <c r="C169" s="21"/>
      <c r="D169" s="21">
        <v>3</v>
      </c>
      <c r="E169" s="21"/>
      <c r="F169" s="21">
        <v>5</v>
      </c>
      <c r="G169" s="21"/>
      <c r="H169" s="21"/>
      <c r="I169" s="21"/>
      <c r="J169" s="21">
        <v>133</v>
      </c>
      <c r="K169" s="28">
        <v>3236</v>
      </c>
      <c r="L169" s="29" t="s">
        <v>149</v>
      </c>
      <c r="M169" s="97"/>
      <c r="N169" s="31">
        <v>2500</v>
      </c>
      <c r="O169" s="31">
        <v>5000</v>
      </c>
      <c r="P169" s="336">
        <v>5000</v>
      </c>
      <c r="Q169" s="31">
        <v>5000</v>
      </c>
      <c r="R169" s="31">
        <v>5000</v>
      </c>
      <c r="S169" s="337" t="e">
        <f>#REF!/N169</f>
        <v>#REF!</v>
      </c>
      <c r="T169" s="337" t="e">
        <f>P169/#REF!</f>
        <v>#REF!</v>
      </c>
      <c r="U169" s="337">
        <f t="shared" si="14"/>
        <v>1</v>
      </c>
      <c r="V169" s="337">
        <f t="shared" si="15"/>
        <v>1</v>
      </c>
      <c r="W169" s="4"/>
    </row>
    <row r="170" spans="1:23" ht="12.75">
      <c r="A170" s="21" t="s">
        <v>258</v>
      </c>
      <c r="B170" s="21">
        <v>1</v>
      </c>
      <c r="C170" s="21"/>
      <c r="D170" s="21">
        <v>3</v>
      </c>
      <c r="E170" s="21"/>
      <c r="F170" s="21">
        <v>5</v>
      </c>
      <c r="G170" s="21"/>
      <c r="H170" s="21"/>
      <c r="I170" s="21"/>
      <c r="J170" s="21">
        <v>133</v>
      </c>
      <c r="K170" s="28">
        <v>3236</v>
      </c>
      <c r="L170" s="29" t="s">
        <v>150</v>
      </c>
      <c r="M170" s="97"/>
      <c r="N170" s="31">
        <v>0</v>
      </c>
      <c r="O170" s="31">
        <v>9000</v>
      </c>
      <c r="P170" s="336">
        <v>10000</v>
      </c>
      <c r="Q170" s="31">
        <v>9000</v>
      </c>
      <c r="R170" s="31">
        <v>9000</v>
      </c>
      <c r="S170" s="337" t="e">
        <f>#REF!/N170</f>
        <v>#REF!</v>
      </c>
      <c r="T170" s="337" t="e">
        <f>P170/#REF!</f>
        <v>#REF!</v>
      </c>
      <c r="U170" s="337">
        <f t="shared" si="14"/>
        <v>0.9</v>
      </c>
      <c r="V170" s="337">
        <f t="shared" si="15"/>
        <v>1</v>
      </c>
      <c r="W170" s="4"/>
    </row>
    <row r="171" spans="1:23" ht="12.75">
      <c r="A171" s="21" t="s">
        <v>258</v>
      </c>
      <c r="B171" s="21">
        <v>1</v>
      </c>
      <c r="C171" s="21"/>
      <c r="D171" s="21">
        <v>3</v>
      </c>
      <c r="E171" s="21"/>
      <c r="F171" s="21">
        <v>5</v>
      </c>
      <c r="G171" s="21"/>
      <c r="H171" s="21"/>
      <c r="I171" s="21"/>
      <c r="J171" s="21">
        <v>133</v>
      </c>
      <c r="K171" s="28">
        <v>3237</v>
      </c>
      <c r="L171" s="560" t="s">
        <v>90</v>
      </c>
      <c r="M171" s="561"/>
      <c r="N171" s="31">
        <v>18528</v>
      </c>
      <c r="O171" s="31">
        <v>40000</v>
      </c>
      <c r="P171" s="336">
        <v>40000</v>
      </c>
      <c r="Q171" s="31">
        <v>40000</v>
      </c>
      <c r="R171" s="31">
        <v>40000</v>
      </c>
      <c r="S171" s="337" t="e">
        <f>#REF!/N171</f>
        <v>#REF!</v>
      </c>
      <c r="T171" s="337" t="e">
        <f>P171/#REF!</f>
        <v>#REF!</v>
      </c>
      <c r="U171" s="337">
        <f t="shared" si="14"/>
        <v>1</v>
      </c>
      <c r="V171" s="337">
        <f t="shared" si="15"/>
        <v>1</v>
      </c>
      <c r="W171" s="4"/>
    </row>
    <row r="172" spans="1:23" ht="12.75">
      <c r="A172" s="21" t="s">
        <v>258</v>
      </c>
      <c r="B172" s="21">
        <v>1</v>
      </c>
      <c r="C172" s="21"/>
      <c r="D172" s="21">
        <v>3</v>
      </c>
      <c r="E172" s="21"/>
      <c r="F172" s="21">
        <v>5</v>
      </c>
      <c r="G172" s="21"/>
      <c r="H172" s="21"/>
      <c r="I172" s="21"/>
      <c r="J172" s="21">
        <v>133</v>
      </c>
      <c r="K172" s="28">
        <v>3237</v>
      </c>
      <c r="L172" s="28" t="s">
        <v>91</v>
      </c>
      <c r="M172" s="95"/>
      <c r="N172" s="31">
        <v>24290</v>
      </c>
      <c r="O172" s="31">
        <v>35000</v>
      </c>
      <c r="P172" s="336">
        <v>60000</v>
      </c>
      <c r="Q172" s="31">
        <v>60000</v>
      </c>
      <c r="R172" s="31">
        <v>60000</v>
      </c>
      <c r="S172" s="337" t="e">
        <f>#REF!/N172</f>
        <v>#REF!</v>
      </c>
      <c r="T172" s="337" t="e">
        <f>P172/#REF!</f>
        <v>#REF!</v>
      </c>
      <c r="U172" s="337">
        <f t="shared" si="14"/>
        <v>1</v>
      </c>
      <c r="V172" s="337">
        <f t="shared" si="15"/>
        <v>1</v>
      </c>
      <c r="W172" s="4"/>
    </row>
    <row r="173" spans="1:23" ht="12.75">
      <c r="A173" s="21" t="s">
        <v>258</v>
      </c>
      <c r="B173" s="21">
        <v>1</v>
      </c>
      <c r="C173" s="21"/>
      <c r="D173" s="21">
        <v>3</v>
      </c>
      <c r="E173" s="21"/>
      <c r="F173" s="21">
        <v>5</v>
      </c>
      <c r="G173" s="21"/>
      <c r="H173" s="21"/>
      <c r="I173" s="21"/>
      <c r="J173" s="21">
        <v>133</v>
      </c>
      <c r="K173" s="28">
        <v>3237</v>
      </c>
      <c r="L173" s="28" t="s">
        <v>122</v>
      </c>
      <c r="M173" s="95"/>
      <c r="N173" s="31">
        <v>1685</v>
      </c>
      <c r="O173" s="31">
        <v>30000</v>
      </c>
      <c r="P173" s="336">
        <v>50000</v>
      </c>
      <c r="Q173" s="489">
        <v>30000</v>
      </c>
      <c r="R173" s="489">
        <v>30000</v>
      </c>
      <c r="S173" s="337" t="e">
        <f>#REF!/N173</f>
        <v>#REF!</v>
      </c>
      <c r="T173" s="337" t="e">
        <f>P173/#REF!</f>
        <v>#REF!</v>
      </c>
      <c r="U173" s="337">
        <f t="shared" si="14"/>
        <v>0.6</v>
      </c>
      <c r="V173" s="337">
        <f t="shared" si="15"/>
        <v>1</v>
      </c>
      <c r="W173" s="4"/>
    </row>
    <row r="174" spans="1:23" ht="12.75">
      <c r="A174" s="21" t="s">
        <v>258</v>
      </c>
      <c r="B174" s="21">
        <v>1</v>
      </c>
      <c r="C174" s="21"/>
      <c r="D174" s="21">
        <v>3</v>
      </c>
      <c r="E174" s="21"/>
      <c r="F174" s="21">
        <v>5</v>
      </c>
      <c r="G174" s="21"/>
      <c r="H174" s="21"/>
      <c r="I174" s="21"/>
      <c r="J174" s="21">
        <v>133</v>
      </c>
      <c r="K174" s="28">
        <v>3237</v>
      </c>
      <c r="L174" s="28" t="s">
        <v>127</v>
      </c>
      <c r="M174" s="95"/>
      <c r="N174" s="31">
        <v>9960</v>
      </c>
      <c r="O174" s="31">
        <v>10000</v>
      </c>
      <c r="P174" s="336">
        <v>10000</v>
      </c>
      <c r="Q174" s="31">
        <v>10000</v>
      </c>
      <c r="R174" s="31">
        <v>10000</v>
      </c>
      <c r="S174" s="337" t="e">
        <f>#REF!/N174</f>
        <v>#REF!</v>
      </c>
      <c r="T174" s="337" t="e">
        <f>P174/#REF!</f>
        <v>#REF!</v>
      </c>
      <c r="U174" s="337">
        <f t="shared" si="14"/>
        <v>1</v>
      </c>
      <c r="V174" s="337">
        <f t="shared" si="15"/>
        <v>1</v>
      </c>
      <c r="W174" s="4"/>
    </row>
    <row r="175" spans="1:23" ht="23.25" customHeight="1">
      <c r="A175" s="21" t="s">
        <v>258</v>
      </c>
      <c r="B175" s="21">
        <v>1</v>
      </c>
      <c r="C175" s="21"/>
      <c r="D175" s="21">
        <v>3</v>
      </c>
      <c r="E175" s="21"/>
      <c r="F175" s="21">
        <v>5</v>
      </c>
      <c r="G175" s="21"/>
      <c r="H175" s="21"/>
      <c r="I175" s="21"/>
      <c r="J175" s="21">
        <v>133</v>
      </c>
      <c r="K175" s="28">
        <v>3237</v>
      </c>
      <c r="L175" s="505" t="s">
        <v>657</v>
      </c>
      <c r="M175" s="506"/>
      <c r="N175" s="31">
        <v>5550</v>
      </c>
      <c r="O175" s="31">
        <v>30000</v>
      </c>
      <c r="P175" s="336">
        <v>22000</v>
      </c>
      <c r="Q175" s="31">
        <v>22000</v>
      </c>
      <c r="R175" s="31">
        <v>22000</v>
      </c>
      <c r="S175" s="337" t="e">
        <f>#REF!/N175</f>
        <v>#REF!</v>
      </c>
      <c r="T175" s="337" t="e">
        <f>P175/#REF!</f>
        <v>#REF!</v>
      </c>
      <c r="U175" s="337">
        <f t="shared" si="14"/>
        <v>1</v>
      </c>
      <c r="V175" s="337">
        <f t="shared" si="15"/>
        <v>1</v>
      </c>
      <c r="W175" s="4"/>
    </row>
    <row r="176" spans="1:23" ht="12.75">
      <c r="A176" s="21" t="s">
        <v>258</v>
      </c>
      <c r="B176" s="21">
        <v>1</v>
      </c>
      <c r="C176" s="21"/>
      <c r="D176" s="21">
        <v>3</v>
      </c>
      <c r="E176" s="21"/>
      <c r="F176" s="21">
        <v>5</v>
      </c>
      <c r="G176" s="21"/>
      <c r="H176" s="21"/>
      <c r="I176" s="21"/>
      <c r="J176" s="21">
        <v>133</v>
      </c>
      <c r="K176" s="28">
        <v>3237</v>
      </c>
      <c r="L176" s="28" t="s">
        <v>92</v>
      </c>
      <c r="M176" s="97"/>
      <c r="N176" s="31">
        <v>4800</v>
      </c>
      <c r="O176" s="31">
        <v>10000</v>
      </c>
      <c r="P176" s="336">
        <v>5000</v>
      </c>
      <c r="Q176" s="31">
        <v>5000</v>
      </c>
      <c r="R176" s="31">
        <v>5000</v>
      </c>
      <c r="S176" s="337" t="e">
        <f>#REF!/N176</f>
        <v>#REF!</v>
      </c>
      <c r="T176" s="337" t="e">
        <f>P176/#REF!</f>
        <v>#REF!</v>
      </c>
      <c r="U176" s="337">
        <f t="shared" si="14"/>
        <v>1</v>
      </c>
      <c r="V176" s="337">
        <f t="shared" si="15"/>
        <v>1</v>
      </c>
      <c r="W176" s="4"/>
    </row>
    <row r="177" spans="1:23" ht="12.75">
      <c r="A177" s="21" t="s">
        <v>258</v>
      </c>
      <c r="B177" s="21">
        <v>1</v>
      </c>
      <c r="C177" s="21"/>
      <c r="D177" s="21">
        <v>3</v>
      </c>
      <c r="E177" s="21"/>
      <c r="F177" s="21">
        <v>5</v>
      </c>
      <c r="G177" s="21"/>
      <c r="H177" s="21"/>
      <c r="I177" s="21"/>
      <c r="J177" s="21">
        <v>133</v>
      </c>
      <c r="K177" s="28">
        <v>3237</v>
      </c>
      <c r="L177" s="219" t="s">
        <v>535</v>
      </c>
      <c r="M177" s="97"/>
      <c r="N177" s="31">
        <v>1125</v>
      </c>
      <c r="O177" s="31">
        <v>5000</v>
      </c>
      <c r="P177" s="336">
        <v>5000</v>
      </c>
      <c r="Q177" s="31">
        <v>0</v>
      </c>
      <c r="R177" s="31">
        <v>0</v>
      </c>
      <c r="S177" s="337" t="e">
        <f>#REF!/N177</f>
        <v>#REF!</v>
      </c>
      <c r="T177" s="337" t="e">
        <f>P177/#REF!</f>
        <v>#REF!</v>
      </c>
      <c r="U177" s="337">
        <f t="shared" si="14"/>
        <v>0</v>
      </c>
      <c r="V177" s="337" t="e">
        <f t="shared" si="15"/>
        <v>#DIV/0!</v>
      </c>
      <c r="W177" s="4"/>
    </row>
    <row r="178" spans="1:23" ht="12.75">
      <c r="A178" s="21"/>
      <c r="B178" s="21"/>
      <c r="C178" s="21"/>
      <c r="D178" s="21"/>
      <c r="E178" s="21"/>
      <c r="F178" s="21">
        <v>5</v>
      </c>
      <c r="G178" s="21"/>
      <c r="H178" s="21"/>
      <c r="I178" s="21"/>
      <c r="J178" s="21">
        <v>133</v>
      </c>
      <c r="K178" s="28">
        <v>3237</v>
      </c>
      <c r="L178" s="29" t="s">
        <v>500</v>
      </c>
      <c r="M178" s="97"/>
      <c r="N178" s="31">
        <v>5513</v>
      </c>
      <c r="O178" s="31">
        <v>5500</v>
      </c>
      <c r="P178" s="336">
        <v>5000</v>
      </c>
      <c r="Q178" s="31">
        <v>5500</v>
      </c>
      <c r="R178" s="31">
        <v>5500</v>
      </c>
      <c r="S178" s="337" t="e">
        <f>#REF!/N178</f>
        <v>#REF!</v>
      </c>
      <c r="T178" s="337" t="e">
        <f>P178/#REF!</f>
        <v>#REF!</v>
      </c>
      <c r="U178" s="337">
        <f t="shared" si="14"/>
        <v>1.1</v>
      </c>
      <c r="V178" s="337">
        <f t="shared" si="15"/>
        <v>1</v>
      </c>
      <c r="W178" s="4"/>
    </row>
    <row r="179" spans="1:23" ht="12.75">
      <c r="A179" s="21" t="s">
        <v>258</v>
      </c>
      <c r="B179" s="21">
        <v>1</v>
      </c>
      <c r="C179" s="21"/>
      <c r="D179" s="21">
        <v>3</v>
      </c>
      <c r="E179" s="21"/>
      <c r="F179" s="21">
        <v>5</v>
      </c>
      <c r="G179" s="21"/>
      <c r="H179" s="21"/>
      <c r="I179" s="21"/>
      <c r="J179" s="21">
        <v>133</v>
      </c>
      <c r="K179" s="28">
        <v>3237</v>
      </c>
      <c r="L179" s="29" t="s">
        <v>151</v>
      </c>
      <c r="M179" s="97"/>
      <c r="N179" s="31">
        <v>0</v>
      </c>
      <c r="O179" s="31">
        <v>30000</v>
      </c>
      <c r="P179" s="336">
        <v>30000</v>
      </c>
      <c r="Q179" s="31">
        <v>30000</v>
      </c>
      <c r="R179" s="31">
        <v>30000</v>
      </c>
      <c r="S179" s="337" t="e">
        <f>#REF!/N179</f>
        <v>#REF!</v>
      </c>
      <c r="T179" s="337" t="e">
        <f>P179/#REF!</f>
        <v>#REF!</v>
      </c>
      <c r="U179" s="337">
        <f t="shared" si="14"/>
        <v>1</v>
      </c>
      <c r="V179" s="337">
        <f t="shared" si="15"/>
        <v>1</v>
      </c>
      <c r="W179" s="4"/>
    </row>
    <row r="180" spans="1:23" ht="12.75">
      <c r="A180" s="21" t="s">
        <v>258</v>
      </c>
      <c r="B180" s="21">
        <v>1</v>
      </c>
      <c r="C180" s="21"/>
      <c r="D180" s="21">
        <v>3</v>
      </c>
      <c r="E180" s="21"/>
      <c r="F180" s="21">
        <v>5</v>
      </c>
      <c r="G180" s="21"/>
      <c r="H180" s="21"/>
      <c r="I180" s="21"/>
      <c r="J180" s="21">
        <v>133</v>
      </c>
      <c r="K180" s="28">
        <v>3238</v>
      </c>
      <c r="L180" s="29" t="s">
        <v>93</v>
      </c>
      <c r="M180" s="97"/>
      <c r="N180" s="31">
        <v>6850</v>
      </c>
      <c r="O180" s="31">
        <v>8000</v>
      </c>
      <c r="P180" s="336">
        <v>5000</v>
      </c>
      <c r="Q180" s="31">
        <v>5000</v>
      </c>
      <c r="R180" s="31">
        <v>5000</v>
      </c>
      <c r="S180" s="337" t="e">
        <f>#REF!/N180</f>
        <v>#REF!</v>
      </c>
      <c r="T180" s="337" t="e">
        <f>P180/#REF!</f>
        <v>#REF!</v>
      </c>
      <c r="U180" s="337">
        <f t="shared" si="14"/>
        <v>1</v>
      </c>
      <c r="V180" s="337">
        <f t="shared" si="15"/>
        <v>1</v>
      </c>
      <c r="W180" s="4"/>
    </row>
    <row r="181" spans="1:23" ht="12.75">
      <c r="A181" s="21" t="s">
        <v>258</v>
      </c>
      <c r="B181" s="21">
        <v>1</v>
      </c>
      <c r="C181" s="21"/>
      <c r="D181" s="21">
        <v>3</v>
      </c>
      <c r="E181" s="21"/>
      <c r="F181" s="21">
        <v>5</v>
      </c>
      <c r="G181" s="21"/>
      <c r="H181" s="21"/>
      <c r="I181" s="21"/>
      <c r="J181" s="21">
        <v>133</v>
      </c>
      <c r="K181" s="28">
        <v>3239</v>
      </c>
      <c r="L181" s="29" t="s">
        <v>94</v>
      </c>
      <c r="M181" s="97"/>
      <c r="N181" s="31">
        <v>18230</v>
      </c>
      <c r="O181" s="31">
        <v>5000</v>
      </c>
      <c r="P181" s="336">
        <v>20000</v>
      </c>
      <c r="Q181" s="31">
        <v>20000</v>
      </c>
      <c r="R181" s="31">
        <v>20000</v>
      </c>
      <c r="S181" s="337" t="e">
        <f>#REF!/N181</f>
        <v>#REF!</v>
      </c>
      <c r="T181" s="337" t="e">
        <f>P181/#REF!</f>
        <v>#REF!</v>
      </c>
      <c r="U181" s="337">
        <f t="shared" si="14"/>
        <v>1</v>
      </c>
      <c r="V181" s="337">
        <f t="shared" si="15"/>
        <v>1</v>
      </c>
      <c r="W181" s="4"/>
    </row>
    <row r="182" spans="1:23" ht="12.75">
      <c r="A182" s="21" t="s">
        <v>258</v>
      </c>
      <c r="B182" s="21">
        <v>1</v>
      </c>
      <c r="C182" s="21"/>
      <c r="D182" s="21">
        <v>3</v>
      </c>
      <c r="E182" s="21"/>
      <c r="F182" s="21">
        <v>5</v>
      </c>
      <c r="G182" s="21"/>
      <c r="H182" s="21"/>
      <c r="I182" s="21"/>
      <c r="J182" s="21">
        <v>133</v>
      </c>
      <c r="K182" s="25">
        <v>324</v>
      </c>
      <c r="L182" s="260" t="s">
        <v>156</v>
      </c>
      <c r="M182" s="266"/>
      <c r="N182" s="53">
        <f>N183+N184</f>
        <v>0</v>
      </c>
      <c r="O182" s="53">
        <f>O183+O184</f>
        <v>1000</v>
      </c>
      <c r="P182" s="336">
        <f>P183+P184</f>
        <v>1000</v>
      </c>
      <c r="Q182" s="53">
        <f>Q183+Q184</f>
        <v>6000</v>
      </c>
      <c r="R182" s="53">
        <f>R183+R184</f>
        <v>6000</v>
      </c>
      <c r="S182" s="337" t="e">
        <f>#REF!/N182</f>
        <v>#REF!</v>
      </c>
      <c r="T182" s="337" t="e">
        <f>P182/#REF!</f>
        <v>#REF!</v>
      </c>
      <c r="U182" s="337">
        <f t="shared" si="14"/>
        <v>6</v>
      </c>
      <c r="V182" s="337">
        <f t="shared" si="15"/>
        <v>1</v>
      </c>
      <c r="W182" s="4"/>
    </row>
    <row r="183" spans="1:23" ht="12.75">
      <c r="A183" s="21" t="s">
        <v>258</v>
      </c>
      <c r="B183" s="21">
        <v>1</v>
      </c>
      <c r="C183" s="21"/>
      <c r="D183" s="21">
        <v>3</v>
      </c>
      <c r="E183" s="21"/>
      <c r="F183" s="21">
        <v>5</v>
      </c>
      <c r="G183" s="21"/>
      <c r="H183" s="21"/>
      <c r="I183" s="21"/>
      <c r="J183" s="21">
        <v>133</v>
      </c>
      <c r="K183" s="28">
        <v>3241</v>
      </c>
      <c r="L183" s="29" t="s">
        <v>157</v>
      </c>
      <c r="M183" s="97"/>
      <c r="N183" s="31">
        <v>0</v>
      </c>
      <c r="O183" s="31">
        <v>1000</v>
      </c>
      <c r="P183" s="336">
        <v>1000</v>
      </c>
      <c r="Q183" s="31">
        <v>1000</v>
      </c>
      <c r="R183" s="31">
        <v>1000</v>
      </c>
      <c r="S183" s="337" t="e">
        <f>#REF!/N183</f>
        <v>#REF!</v>
      </c>
      <c r="T183" s="337" t="e">
        <f>P183/#REF!</f>
        <v>#REF!</v>
      </c>
      <c r="U183" s="337">
        <f t="shared" si="14"/>
        <v>1</v>
      </c>
      <c r="V183" s="337">
        <f t="shared" si="15"/>
        <v>1</v>
      </c>
      <c r="W183" s="4"/>
    </row>
    <row r="184" spans="1:23" ht="12.75">
      <c r="A184" s="21" t="s">
        <v>258</v>
      </c>
      <c r="B184" s="21">
        <v>1</v>
      </c>
      <c r="C184" s="21"/>
      <c r="D184" s="21">
        <v>3</v>
      </c>
      <c r="E184" s="21"/>
      <c r="F184" s="21">
        <v>5</v>
      </c>
      <c r="G184" s="21"/>
      <c r="H184" s="21"/>
      <c r="I184" s="21"/>
      <c r="J184" s="21">
        <v>133</v>
      </c>
      <c r="K184" s="28">
        <v>3241</v>
      </c>
      <c r="L184" s="29" t="s">
        <v>158</v>
      </c>
      <c r="M184" s="97"/>
      <c r="N184" s="31">
        <v>0</v>
      </c>
      <c r="O184" s="31">
        <v>0</v>
      </c>
      <c r="P184" s="336">
        <v>0</v>
      </c>
      <c r="Q184" s="31">
        <v>5000</v>
      </c>
      <c r="R184" s="31">
        <v>5000</v>
      </c>
      <c r="S184" s="337" t="e">
        <f>#REF!/N184</f>
        <v>#REF!</v>
      </c>
      <c r="T184" s="337" t="e">
        <f>P184/#REF!</f>
        <v>#REF!</v>
      </c>
      <c r="U184" s="337" t="e">
        <f t="shared" si="14"/>
        <v>#DIV/0!</v>
      </c>
      <c r="V184" s="337">
        <f t="shared" si="15"/>
        <v>1</v>
      </c>
      <c r="W184" s="4"/>
    </row>
    <row r="185" spans="1:23" ht="12.75">
      <c r="A185" s="21" t="s">
        <v>258</v>
      </c>
      <c r="B185" s="21">
        <v>1</v>
      </c>
      <c r="C185" s="21"/>
      <c r="D185" s="21">
        <v>3</v>
      </c>
      <c r="E185" s="21"/>
      <c r="F185" s="21">
        <v>5</v>
      </c>
      <c r="G185" s="21"/>
      <c r="H185" s="21"/>
      <c r="I185" s="21"/>
      <c r="J185" s="21">
        <v>133</v>
      </c>
      <c r="K185" s="25">
        <v>329</v>
      </c>
      <c r="L185" s="25" t="s">
        <v>37</v>
      </c>
      <c r="M185" s="25"/>
      <c r="N185" s="53">
        <f>N186+N187+N188+N189+N190</f>
        <v>26652</v>
      </c>
      <c r="O185" s="53">
        <f>O186+O187+O188+O189+O190</f>
        <v>46500</v>
      </c>
      <c r="P185" s="336">
        <f>P186+P187+P188+P189+P190</f>
        <v>46500</v>
      </c>
      <c r="Q185" s="53">
        <f>Q186+Q187+Q188+Q189+Q190</f>
        <v>42000</v>
      </c>
      <c r="R185" s="53">
        <f>R186+R187+R188+R189+R190</f>
        <v>42000</v>
      </c>
      <c r="S185" s="337" t="e">
        <f>#REF!/N185</f>
        <v>#REF!</v>
      </c>
      <c r="T185" s="337" t="e">
        <f>P185/#REF!</f>
        <v>#REF!</v>
      </c>
      <c r="U185" s="337">
        <f t="shared" si="14"/>
        <v>0.9032258064516129</v>
      </c>
      <c r="V185" s="337">
        <f t="shared" si="15"/>
        <v>1</v>
      </c>
      <c r="W185" s="4"/>
    </row>
    <row r="186" spans="1:23" ht="12.75">
      <c r="A186" s="21" t="s">
        <v>258</v>
      </c>
      <c r="B186" s="21">
        <v>1</v>
      </c>
      <c r="C186" s="21"/>
      <c r="D186" s="21">
        <v>3</v>
      </c>
      <c r="E186" s="21"/>
      <c r="F186" s="21">
        <v>5</v>
      </c>
      <c r="G186" s="21"/>
      <c r="H186" s="21"/>
      <c r="I186" s="21"/>
      <c r="J186" s="21">
        <v>133</v>
      </c>
      <c r="K186" s="28">
        <v>3292</v>
      </c>
      <c r="L186" s="29" t="s">
        <v>95</v>
      </c>
      <c r="M186" s="97"/>
      <c r="N186" s="31">
        <v>17717</v>
      </c>
      <c r="O186" s="31">
        <v>35000</v>
      </c>
      <c r="P186" s="336">
        <v>35000</v>
      </c>
      <c r="Q186" s="31">
        <v>35000</v>
      </c>
      <c r="R186" s="31">
        <v>35000</v>
      </c>
      <c r="S186" s="337" t="e">
        <f>#REF!/N186</f>
        <v>#REF!</v>
      </c>
      <c r="T186" s="337" t="e">
        <f>P186/#REF!</f>
        <v>#REF!</v>
      </c>
      <c r="U186" s="337">
        <f t="shared" si="14"/>
        <v>1</v>
      </c>
      <c r="V186" s="337">
        <f t="shared" si="15"/>
        <v>1</v>
      </c>
      <c r="W186" s="4"/>
    </row>
    <row r="187" spans="1:23" ht="12.75" hidden="1">
      <c r="A187" s="21" t="s">
        <v>258</v>
      </c>
      <c r="B187" s="21">
        <v>1</v>
      </c>
      <c r="C187" s="21"/>
      <c r="D187" s="21">
        <v>3</v>
      </c>
      <c r="E187" s="21"/>
      <c r="F187" s="21">
        <v>5</v>
      </c>
      <c r="G187" s="21"/>
      <c r="H187" s="21"/>
      <c r="I187" s="21"/>
      <c r="J187" s="21">
        <v>133</v>
      </c>
      <c r="K187" s="28">
        <v>3293</v>
      </c>
      <c r="L187" s="29" t="s">
        <v>78</v>
      </c>
      <c r="M187" s="97"/>
      <c r="N187" s="31">
        <v>0</v>
      </c>
      <c r="O187" s="31">
        <v>0</v>
      </c>
      <c r="P187" s="336">
        <v>0</v>
      </c>
      <c r="Q187" s="31">
        <v>0</v>
      </c>
      <c r="R187" s="31">
        <v>0</v>
      </c>
      <c r="S187" s="337" t="e">
        <f>#REF!/N187</f>
        <v>#REF!</v>
      </c>
      <c r="T187" s="337" t="e">
        <f>P187/#REF!</f>
        <v>#REF!</v>
      </c>
      <c r="U187" s="337" t="e">
        <f t="shared" si="14"/>
        <v>#DIV/0!</v>
      </c>
      <c r="V187" s="337" t="e">
        <f t="shared" si="15"/>
        <v>#DIV/0!</v>
      </c>
      <c r="W187" s="4"/>
    </row>
    <row r="188" spans="1:23" ht="12.75">
      <c r="A188" s="21" t="s">
        <v>258</v>
      </c>
      <c r="B188" s="21">
        <v>1</v>
      </c>
      <c r="C188" s="21"/>
      <c r="D188" s="21">
        <v>3</v>
      </c>
      <c r="E188" s="21"/>
      <c r="F188" s="21">
        <v>5</v>
      </c>
      <c r="G188" s="21"/>
      <c r="H188" s="21"/>
      <c r="I188" s="21"/>
      <c r="J188" s="21">
        <v>133</v>
      </c>
      <c r="K188" s="28">
        <v>3294</v>
      </c>
      <c r="L188" s="29" t="s">
        <v>96</v>
      </c>
      <c r="M188" s="97"/>
      <c r="N188" s="31">
        <v>2000</v>
      </c>
      <c r="O188" s="31">
        <v>2500</v>
      </c>
      <c r="P188" s="336">
        <v>2500</v>
      </c>
      <c r="Q188" s="31">
        <v>2500</v>
      </c>
      <c r="R188" s="31">
        <v>2500</v>
      </c>
      <c r="S188" s="337" t="e">
        <f>#REF!/N188</f>
        <v>#REF!</v>
      </c>
      <c r="T188" s="337" t="e">
        <f>P188/#REF!</f>
        <v>#REF!</v>
      </c>
      <c r="U188" s="337">
        <f t="shared" si="14"/>
        <v>1</v>
      </c>
      <c r="V188" s="337">
        <f t="shared" si="15"/>
        <v>1</v>
      </c>
      <c r="W188" s="4"/>
    </row>
    <row r="189" spans="1:23" ht="12.75">
      <c r="A189" s="21" t="s">
        <v>258</v>
      </c>
      <c r="B189" s="21">
        <v>1</v>
      </c>
      <c r="C189" s="21"/>
      <c r="D189" s="21">
        <v>3</v>
      </c>
      <c r="E189" s="21"/>
      <c r="F189" s="21">
        <v>5</v>
      </c>
      <c r="G189" s="21"/>
      <c r="H189" s="21"/>
      <c r="I189" s="21"/>
      <c r="J189" s="21">
        <v>133</v>
      </c>
      <c r="K189" s="28">
        <v>3295</v>
      </c>
      <c r="L189" s="29" t="s">
        <v>152</v>
      </c>
      <c r="M189" s="97"/>
      <c r="N189" s="31">
        <v>3875</v>
      </c>
      <c r="O189" s="31">
        <v>5000</v>
      </c>
      <c r="P189" s="336">
        <v>5000</v>
      </c>
      <c r="Q189" s="31">
        <v>500</v>
      </c>
      <c r="R189" s="31">
        <v>500</v>
      </c>
      <c r="S189" s="337" t="e">
        <f>#REF!/N189</f>
        <v>#REF!</v>
      </c>
      <c r="T189" s="337" t="e">
        <f>P189/#REF!</f>
        <v>#REF!</v>
      </c>
      <c r="U189" s="337">
        <f t="shared" si="14"/>
        <v>0.1</v>
      </c>
      <c r="V189" s="337">
        <f t="shared" si="15"/>
        <v>1</v>
      </c>
      <c r="W189" s="4"/>
    </row>
    <row r="190" spans="1:23" ht="12.75">
      <c r="A190" s="21" t="s">
        <v>258</v>
      </c>
      <c r="B190" s="21">
        <v>1</v>
      </c>
      <c r="C190" s="21"/>
      <c r="D190" s="21">
        <v>3</v>
      </c>
      <c r="E190" s="21"/>
      <c r="F190" s="21">
        <v>5</v>
      </c>
      <c r="G190" s="21"/>
      <c r="H190" s="21"/>
      <c r="I190" s="21"/>
      <c r="J190" s="21">
        <v>133</v>
      </c>
      <c r="K190" s="28">
        <v>3299</v>
      </c>
      <c r="L190" s="28" t="s">
        <v>37</v>
      </c>
      <c r="M190" s="95"/>
      <c r="N190" s="31">
        <v>3060</v>
      </c>
      <c r="O190" s="31">
        <v>4000</v>
      </c>
      <c r="P190" s="336">
        <v>4000</v>
      </c>
      <c r="Q190" s="31">
        <v>4000</v>
      </c>
      <c r="R190" s="31">
        <v>4000</v>
      </c>
      <c r="S190" s="337" t="e">
        <f>#REF!/N190</f>
        <v>#REF!</v>
      </c>
      <c r="T190" s="337" t="e">
        <f>P190/#REF!</f>
        <v>#REF!</v>
      </c>
      <c r="U190" s="337">
        <f t="shared" si="14"/>
        <v>1</v>
      </c>
      <c r="V190" s="337">
        <f t="shared" si="15"/>
        <v>1</v>
      </c>
      <c r="W190" s="4"/>
    </row>
    <row r="191" spans="1:23" ht="12.75">
      <c r="A191" s="21" t="s">
        <v>258</v>
      </c>
      <c r="B191" s="21">
        <v>1</v>
      </c>
      <c r="C191" s="21"/>
      <c r="D191" s="21">
        <v>3</v>
      </c>
      <c r="E191" s="21"/>
      <c r="F191" s="21">
        <v>5</v>
      </c>
      <c r="G191" s="21"/>
      <c r="H191" s="21"/>
      <c r="I191" s="21"/>
      <c r="J191" s="21">
        <v>133</v>
      </c>
      <c r="K191" s="28">
        <v>34</v>
      </c>
      <c r="L191" s="29" t="s">
        <v>11</v>
      </c>
      <c r="M191" s="97"/>
      <c r="N191" s="53">
        <f>N192</f>
        <v>123678</v>
      </c>
      <c r="O191" s="53">
        <f>O192</f>
        <v>126000</v>
      </c>
      <c r="P191" s="336">
        <f>P192</f>
        <v>135000</v>
      </c>
      <c r="Q191" s="53">
        <f>Q192</f>
        <v>126000</v>
      </c>
      <c r="R191" s="53">
        <f>R192</f>
        <v>126000</v>
      </c>
      <c r="S191" s="337" t="e">
        <f>#REF!/N191</f>
        <v>#REF!</v>
      </c>
      <c r="T191" s="337" t="e">
        <f>P191/#REF!</f>
        <v>#REF!</v>
      </c>
      <c r="U191" s="337">
        <f t="shared" si="14"/>
        <v>0.9333333333333333</v>
      </c>
      <c r="V191" s="337">
        <f t="shared" si="15"/>
        <v>1</v>
      </c>
      <c r="W191" s="4"/>
    </row>
    <row r="192" spans="1:23" ht="12.75">
      <c r="A192" s="21" t="s">
        <v>258</v>
      </c>
      <c r="B192" s="21">
        <v>1</v>
      </c>
      <c r="C192" s="21"/>
      <c r="D192" s="21">
        <v>3</v>
      </c>
      <c r="E192" s="21"/>
      <c r="F192" s="21">
        <v>5</v>
      </c>
      <c r="G192" s="21"/>
      <c r="H192" s="21"/>
      <c r="I192" s="21"/>
      <c r="J192" s="21">
        <v>133</v>
      </c>
      <c r="K192" s="25">
        <v>343</v>
      </c>
      <c r="L192" s="260" t="s">
        <v>12</v>
      </c>
      <c r="M192" s="266"/>
      <c r="N192" s="53">
        <f>N193+N194</f>
        <v>123678</v>
      </c>
      <c r="O192" s="53">
        <f>O193+O194</f>
        <v>126000</v>
      </c>
      <c r="P192" s="336">
        <f>P193+P194</f>
        <v>135000</v>
      </c>
      <c r="Q192" s="53">
        <f>Q193+Q194</f>
        <v>126000</v>
      </c>
      <c r="R192" s="53">
        <f>R193+R194</f>
        <v>126000</v>
      </c>
      <c r="S192" s="337" t="e">
        <f>#REF!/N192</f>
        <v>#REF!</v>
      </c>
      <c r="T192" s="337" t="e">
        <f>P192/#REF!</f>
        <v>#REF!</v>
      </c>
      <c r="U192" s="337">
        <f t="shared" si="14"/>
        <v>0.9333333333333333</v>
      </c>
      <c r="V192" s="337">
        <f t="shared" si="15"/>
        <v>1</v>
      </c>
      <c r="W192" s="4"/>
    </row>
    <row r="193" spans="1:23" ht="12.75">
      <c r="A193" s="21" t="s">
        <v>258</v>
      </c>
      <c r="B193" s="21">
        <v>1</v>
      </c>
      <c r="C193" s="21"/>
      <c r="D193" s="21">
        <v>3</v>
      </c>
      <c r="E193" s="21"/>
      <c r="F193" s="21">
        <v>5</v>
      </c>
      <c r="G193" s="21"/>
      <c r="H193" s="21"/>
      <c r="I193" s="21"/>
      <c r="J193" s="21">
        <v>133</v>
      </c>
      <c r="K193" s="28">
        <v>3431</v>
      </c>
      <c r="L193" s="28" t="s">
        <v>97</v>
      </c>
      <c r="M193" s="28"/>
      <c r="N193" s="31">
        <v>17730</v>
      </c>
      <c r="O193" s="31">
        <v>26000</v>
      </c>
      <c r="P193" s="336">
        <v>15000</v>
      </c>
      <c r="Q193" s="31">
        <v>26000</v>
      </c>
      <c r="R193" s="31">
        <v>26000</v>
      </c>
      <c r="S193" s="337" t="e">
        <f>#REF!/N193</f>
        <v>#REF!</v>
      </c>
      <c r="T193" s="337" t="e">
        <f>P193/#REF!</f>
        <v>#REF!</v>
      </c>
      <c r="U193" s="337">
        <f t="shared" si="14"/>
        <v>1.7333333333333334</v>
      </c>
      <c r="V193" s="337">
        <f t="shared" si="15"/>
        <v>1</v>
      </c>
      <c r="W193" s="4"/>
    </row>
    <row r="194" spans="1:23" ht="12.75">
      <c r="A194" s="21" t="s">
        <v>258</v>
      </c>
      <c r="B194" s="21">
        <v>1</v>
      </c>
      <c r="C194" s="21"/>
      <c r="D194" s="21">
        <v>3</v>
      </c>
      <c r="E194" s="21"/>
      <c r="F194" s="21">
        <v>5</v>
      </c>
      <c r="G194" s="21"/>
      <c r="H194" s="21"/>
      <c r="I194" s="21"/>
      <c r="J194" s="21">
        <v>133</v>
      </c>
      <c r="K194" s="37">
        <v>3439</v>
      </c>
      <c r="L194" s="37" t="s">
        <v>12</v>
      </c>
      <c r="M194" s="37"/>
      <c r="N194" s="38">
        <v>105948</v>
      </c>
      <c r="O194" s="38">
        <v>100000</v>
      </c>
      <c r="P194" s="441">
        <v>120000</v>
      </c>
      <c r="Q194" s="38">
        <v>100000</v>
      </c>
      <c r="R194" s="38">
        <v>100000</v>
      </c>
      <c r="S194" s="337" t="e">
        <f>#REF!/N194</f>
        <v>#REF!</v>
      </c>
      <c r="T194" s="337" t="e">
        <f>P194/#REF!</f>
        <v>#REF!</v>
      </c>
      <c r="U194" s="337">
        <f t="shared" si="14"/>
        <v>0.8333333333333334</v>
      </c>
      <c r="V194" s="337">
        <f t="shared" si="15"/>
        <v>1</v>
      </c>
      <c r="W194" s="4"/>
    </row>
    <row r="195" spans="1:23" ht="12.75">
      <c r="A195" s="21" t="s">
        <v>258</v>
      </c>
      <c r="B195" s="21">
        <v>1</v>
      </c>
      <c r="C195" s="21"/>
      <c r="D195" s="21">
        <v>3</v>
      </c>
      <c r="E195" s="21"/>
      <c r="F195" s="21">
        <v>5</v>
      </c>
      <c r="G195" s="21"/>
      <c r="H195" s="21"/>
      <c r="I195" s="21"/>
      <c r="J195" s="21">
        <v>133</v>
      </c>
      <c r="K195" s="37">
        <v>38</v>
      </c>
      <c r="L195" s="37" t="s">
        <v>116</v>
      </c>
      <c r="M195" s="37"/>
      <c r="N195" s="38">
        <f>N196</f>
        <v>6500</v>
      </c>
      <c r="O195" s="38">
        <f>O196</f>
        <v>11000</v>
      </c>
      <c r="P195" s="441">
        <f>P196</f>
        <v>11000</v>
      </c>
      <c r="Q195" s="38">
        <f>Q196</f>
        <v>11000</v>
      </c>
      <c r="R195" s="38">
        <f>R196</f>
        <v>11000</v>
      </c>
      <c r="S195" s="337" t="e">
        <f>#REF!/N195</f>
        <v>#REF!</v>
      </c>
      <c r="T195" s="337" t="e">
        <f>P195/#REF!</f>
        <v>#REF!</v>
      </c>
      <c r="U195" s="337">
        <f t="shared" si="14"/>
        <v>1</v>
      </c>
      <c r="V195" s="337">
        <f t="shared" si="15"/>
        <v>1</v>
      </c>
      <c r="W195" s="4"/>
    </row>
    <row r="196" spans="1:23" ht="12.75">
      <c r="A196" s="21" t="s">
        <v>258</v>
      </c>
      <c r="B196" s="21">
        <v>1</v>
      </c>
      <c r="C196" s="21"/>
      <c r="D196" s="21">
        <v>3</v>
      </c>
      <c r="E196" s="21"/>
      <c r="F196" s="21">
        <v>5</v>
      </c>
      <c r="G196" s="21"/>
      <c r="H196" s="21"/>
      <c r="I196" s="21"/>
      <c r="J196" s="290" t="s">
        <v>511</v>
      </c>
      <c r="K196" s="25">
        <v>381</v>
      </c>
      <c r="L196" s="25" t="s">
        <v>15</v>
      </c>
      <c r="M196" s="25"/>
      <c r="N196" s="53">
        <f>N197+N198+N199+N200+N201</f>
        <v>6500</v>
      </c>
      <c r="O196" s="53">
        <f>O197+O198+O199+O200+O201</f>
        <v>11000</v>
      </c>
      <c r="P196" s="336">
        <f>P197+P198+P199+P200+P201</f>
        <v>11000</v>
      </c>
      <c r="Q196" s="53">
        <f>Q197+Q198+Q199+Q200+Q201</f>
        <v>11000</v>
      </c>
      <c r="R196" s="53">
        <f>R197+R198+R199+R200+R201</f>
        <v>11000</v>
      </c>
      <c r="S196" s="337" t="e">
        <f>#REF!/N196</f>
        <v>#REF!</v>
      </c>
      <c r="T196" s="337" t="e">
        <f>P196/#REF!</f>
        <v>#REF!</v>
      </c>
      <c r="U196" s="337">
        <f t="shared" si="14"/>
        <v>1</v>
      </c>
      <c r="V196" s="337">
        <f t="shared" si="15"/>
        <v>1</v>
      </c>
      <c r="W196" s="4"/>
    </row>
    <row r="197" spans="1:23" ht="12.75" hidden="1">
      <c r="A197" s="21" t="s">
        <v>258</v>
      </c>
      <c r="B197" s="21">
        <v>1</v>
      </c>
      <c r="C197" s="21"/>
      <c r="D197" s="21">
        <v>3</v>
      </c>
      <c r="E197" s="21"/>
      <c r="F197" s="21">
        <v>5</v>
      </c>
      <c r="G197" s="21"/>
      <c r="H197" s="21"/>
      <c r="I197" s="21"/>
      <c r="J197" s="290" t="s">
        <v>511</v>
      </c>
      <c r="K197" s="28">
        <v>3811</v>
      </c>
      <c r="L197" s="28" t="s">
        <v>131</v>
      </c>
      <c r="M197" s="28"/>
      <c r="N197" s="31">
        <v>0</v>
      </c>
      <c r="O197" s="31">
        <v>0</v>
      </c>
      <c r="P197" s="336">
        <v>0</v>
      </c>
      <c r="Q197" s="31">
        <v>0</v>
      </c>
      <c r="R197" s="31">
        <v>0</v>
      </c>
      <c r="S197" s="337" t="e">
        <f>#REF!/N197</f>
        <v>#REF!</v>
      </c>
      <c r="T197" s="337" t="e">
        <f>P197/#REF!</f>
        <v>#REF!</v>
      </c>
      <c r="U197" s="337" t="e">
        <f t="shared" si="14"/>
        <v>#DIV/0!</v>
      </c>
      <c r="V197" s="337" t="e">
        <f t="shared" si="15"/>
        <v>#DIV/0!</v>
      </c>
      <c r="W197" s="4"/>
    </row>
    <row r="198" spans="1:23" ht="12.75">
      <c r="A198" s="21" t="s">
        <v>258</v>
      </c>
      <c r="B198" s="21">
        <v>1</v>
      </c>
      <c r="C198" s="21"/>
      <c r="D198" s="21">
        <v>3</v>
      </c>
      <c r="E198" s="21"/>
      <c r="F198" s="21">
        <v>5</v>
      </c>
      <c r="G198" s="21"/>
      <c r="H198" s="21"/>
      <c r="I198" s="21"/>
      <c r="J198" s="290" t="s">
        <v>511</v>
      </c>
      <c r="K198" s="28">
        <v>3811</v>
      </c>
      <c r="L198" s="28" t="s">
        <v>132</v>
      </c>
      <c r="M198" s="28"/>
      <c r="N198" s="31">
        <v>0</v>
      </c>
      <c r="O198" s="31">
        <v>1000</v>
      </c>
      <c r="P198" s="336">
        <v>1000</v>
      </c>
      <c r="Q198" s="31">
        <v>1000</v>
      </c>
      <c r="R198" s="31">
        <v>1000</v>
      </c>
      <c r="S198" s="337" t="e">
        <f>#REF!/N198</f>
        <v>#REF!</v>
      </c>
      <c r="T198" s="337" t="e">
        <f>P198/#REF!</f>
        <v>#REF!</v>
      </c>
      <c r="U198" s="337">
        <f t="shared" si="14"/>
        <v>1</v>
      </c>
      <c r="V198" s="337">
        <f t="shared" si="15"/>
        <v>1</v>
      </c>
      <c r="W198" s="4"/>
    </row>
    <row r="199" spans="1:23" ht="12.75" hidden="1">
      <c r="A199" s="21" t="s">
        <v>258</v>
      </c>
      <c r="B199" s="21">
        <v>1</v>
      </c>
      <c r="C199" s="21"/>
      <c r="D199" s="21">
        <v>3</v>
      </c>
      <c r="E199" s="21"/>
      <c r="F199" s="21">
        <v>5</v>
      </c>
      <c r="G199" s="21"/>
      <c r="H199" s="21"/>
      <c r="I199" s="21"/>
      <c r="J199" s="290" t="s">
        <v>511</v>
      </c>
      <c r="K199" s="28">
        <v>3811</v>
      </c>
      <c r="L199" s="28" t="s">
        <v>501</v>
      </c>
      <c r="M199" s="28"/>
      <c r="N199" s="31">
        <v>0</v>
      </c>
      <c r="O199" s="31">
        <v>0</v>
      </c>
      <c r="P199" s="336">
        <v>0</v>
      </c>
      <c r="Q199" s="31">
        <v>0</v>
      </c>
      <c r="R199" s="31">
        <v>0</v>
      </c>
      <c r="S199" s="337" t="e">
        <f>#REF!/N199</f>
        <v>#REF!</v>
      </c>
      <c r="T199" s="337" t="e">
        <f>P199/#REF!</f>
        <v>#REF!</v>
      </c>
      <c r="U199" s="337" t="e">
        <f t="shared" si="14"/>
        <v>#DIV/0!</v>
      </c>
      <c r="V199" s="337" t="e">
        <f t="shared" si="15"/>
        <v>#DIV/0!</v>
      </c>
      <c r="W199" s="4"/>
    </row>
    <row r="200" spans="1:23" ht="12.75">
      <c r="A200" s="21" t="s">
        <v>258</v>
      </c>
      <c r="B200" s="21">
        <v>1</v>
      </c>
      <c r="C200" s="21"/>
      <c r="D200" s="21">
        <v>3</v>
      </c>
      <c r="E200" s="21"/>
      <c r="F200" s="21">
        <v>5</v>
      </c>
      <c r="G200" s="21"/>
      <c r="H200" s="21"/>
      <c r="I200" s="21"/>
      <c r="J200" s="290" t="s">
        <v>511</v>
      </c>
      <c r="K200" s="28">
        <v>3811</v>
      </c>
      <c r="L200" s="28" t="s">
        <v>226</v>
      </c>
      <c r="M200" s="28"/>
      <c r="N200" s="31">
        <v>5000</v>
      </c>
      <c r="O200" s="31">
        <v>5000</v>
      </c>
      <c r="P200" s="336">
        <v>5000</v>
      </c>
      <c r="Q200" s="31">
        <v>5000</v>
      </c>
      <c r="R200" s="31">
        <v>5000</v>
      </c>
      <c r="S200" s="337" t="e">
        <f>#REF!/N200</f>
        <v>#REF!</v>
      </c>
      <c r="T200" s="337" t="e">
        <f>P200/#REF!</f>
        <v>#REF!</v>
      </c>
      <c r="U200" s="337">
        <f t="shared" si="14"/>
        <v>1</v>
      </c>
      <c r="V200" s="337">
        <f t="shared" si="15"/>
        <v>1</v>
      </c>
      <c r="W200" s="4"/>
    </row>
    <row r="201" spans="1:23" ht="13.5" thickBot="1">
      <c r="A201" s="21" t="s">
        <v>258</v>
      </c>
      <c r="B201" s="21">
        <v>1</v>
      </c>
      <c r="C201" s="21"/>
      <c r="D201" s="21">
        <v>3</v>
      </c>
      <c r="E201" s="21"/>
      <c r="F201" s="21">
        <v>5</v>
      </c>
      <c r="G201" s="21"/>
      <c r="H201" s="21"/>
      <c r="I201" s="21"/>
      <c r="J201" s="290" t="s">
        <v>511</v>
      </c>
      <c r="K201" s="28">
        <v>3811</v>
      </c>
      <c r="L201" s="28" t="s">
        <v>498</v>
      </c>
      <c r="M201" s="28"/>
      <c r="N201" s="31">
        <v>1500</v>
      </c>
      <c r="O201" s="31">
        <v>5000</v>
      </c>
      <c r="P201" s="336">
        <v>5000</v>
      </c>
      <c r="Q201" s="31">
        <v>5000</v>
      </c>
      <c r="R201" s="31">
        <v>5000</v>
      </c>
      <c r="S201" s="337" t="e">
        <f>#REF!/N201</f>
        <v>#REF!</v>
      </c>
      <c r="T201" s="337" t="e">
        <f>P201/#REF!</f>
        <v>#REF!</v>
      </c>
      <c r="U201" s="337">
        <f t="shared" si="14"/>
        <v>1</v>
      </c>
      <c r="V201" s="337">
        <f t="shared" si="15"/>
        <v>1</v>
      </c>
      <c r="W201" s="4"/>
    </row>
    <row r="202" spans="1:23" ht="13.5" hidden="1" thickBot="1">
      <c r="A202" s="21" t="s">
        <v>258</v>
      </c>
      <c r="B202" s="21">
        <v>1</v>
      </c>
      <c r="C202" s="21"/>
      <c r="D202" s="21">
        <v>3</v>
      </c>
      <c r="E202" s="21"/>
      <c r="F202" s="21">
        <v>5</v>
      </c>
      <c r="G202" s="21"/>
      <c r="H202" s="21"/>
      <c r="I202" s="21"/>
      <c r="J202" s="290" t="s">
        <v>511</v>
      </c>
      <c r="K202" s="28">
        <v>51</v>
      </c>
      <c r="L202" s="28" t="s">
        <v>512</v>
      </c>
      <c r="M202" s="28"/>
      <c r="N202" s="31">
        <f>N203</f>
        <v>0</v>
      </c>
      <c r="O202" s="31">
        <f aca="true" t="shared" si="16" ref="O202:V203">O203</f>
        <v>0</v>
      </c>
      <c r="P202" s="336">
        <f t="shared" si="16"/>
        <v>0</v>
      </c>
      <c r="Q202" s="31">
        <f t="shared" si="16"/>
        <v>0</v>
      </c>
      <c r="R202" s="31">
        <f t="shared" si="16"/>
        <v>0</v>
      </c>
      <c r="S202" s="337" t="e">
        <f>#REF!/N202</f>
        <v>#REF!</v>
      </c>
      <c r="T202" s="337">
        <f t="shared" si="16"/>
        <v>0</v>
      </c>
      <c r="U202" s="337">
        <f t="shared" si="16"/>
        <v>0</v>
      </c>
      <c r="V202" s="337">
        <f t="shared" si="16"/>
        <v>0</v>
      </c>
      <c r="W202" s="4"/>
    </row>
    <row r="203" spans="1:23" ht="13.5" hidden="1" thickBot="1">
      <c r="A203" s="21" t="s">
        <v>258</v>
      </c>
      <c r="B203" s="21">
        <v>1</v>
      </c>
      <c r="C203" s="21"/>
      <c r="D203" s="21">
        <v>3</v>
      </c>
      <c r="E203" s="21"/>
      <c r="F203" s="21">
        <v>5</v>
      </c>
      <c r="G203" s="21"/>
      <c r="H203" s="21"/>
      <c r="I203" s="21"/>
      <c r="J203" s="290" t="s">
        <v>511</v>
      </c>
      <c r="K203" s="25">
        <v>514</v>
      </c>
      <c r="L203" s="25" t="s">
        <v>172</v>
      </c>
      <c r="M203" s="25"/>
      <c r="N203" s="53">
        <f>N204</f>
        <v>0</v>
      </c>
      <c r="O203" s="53">
        <f t="shared" si="16"/>
        <v>0</v>
      </c>
      <c r="P203" s="336">
        <f t="shared" si="16"/>
        <v>0</v>
      </c>
      <c r="Q203" s="53">
        <f t="shared" si="16"/>
        <v>0</v>
      </c>
      <c r="R203" s="53">
        <f t="shared" si="16"/>
        <v>0</v>
      </c>
      <c r="S203" s="337" t="e">
        <f>#REF!/N203</f>
        <v>#REF!</v>
      </c>
      <c r="T203" s="337">
        <f t="shared" si="16"/>
        <v>0</v>
      </c>
      <c r="U203" s="337">
        <f t="shared" si="16"/>
        <v>0</v>
      </c>
      <c r="V203" s="337">
        <f t="shared" si="16"/>
        <v>0</v>
      </c>
      <c r="W203" s="4"/>
    </row>
    <row r="204" spans="1:23" ht="13.5" hidden="1" thickBot="1">
      <c r="A204" s="21" t="s">
        <v>258</v>
      </c>
      <c r="B204" s="21">
        <v>1</v>
      </c>
      <c r="C204" s="21"/>
      <c r="D204" s="21">
        <v>3</v>
      </c>
      <c r="E204" s="21"/>
      <c r="F204" s="21">
        <v>5</v>
      </c>
      <c r="G204" s="21"/>
      <c r="H204" s="21"/>
      <c r="I204" s="21"/>
      <c r="J204" s="290" t="s">
        <v>511</v>
      </c>
      <c r="K204" s="98">
        <v>5141</v>
      </c>
      <c r="L204" s="98" t="s">
        <v>173</v>
      </c>
      <c r="M204" s="98"/>
      <c r="N204" s="99">
        <v>0</v>
      </c>
      <c r="O204" s="99">
        <v>0</v>
      </c>
      <c r="P204" s="456">
        <v>0</v>
      </c>
      <c r="Q204" s="99">
        <v>0</v>
      </c>
      <c r="R204" s="99">
        <v>0</v>
      </c>
      <c r="S204" s="337" t="e">
        <f>#REF!/N204</f>
        <v>#REF!</v>
      </c>
      <c r="T204" s="391">
        <v>0</v>
      </c>
      <c r="U204" s="391">
        <v>0</v>
      </c>
      <c r="V204" s="391">
        <v>0</v>
      </c>
      <c r="W204" s="4"/>
    </row>
    <row r="205" spans="1:23" ht="12.75">
      <c r="A205" s="57"/>
      <c r="B205" s="57"/>
      <c r="C205" s="13"/>
      <c r="D205" s="57"/>
      <c r="E205" s="57"/>
      <c r="F205" s="13"/>
      <c r="G205" s="13"/>
      <c r="H205" s="13"/>
      <c r="I205" s="13"/>
      <c r="J205" s="13"/>
      <c r="K205" s="100"/>
      <c r="L205" s="100" t="s">
        <v>126</v>
      </c>
      <c r="M205" s="100"/>
      <c r="N205" s="101">
        <f>N132</f>
        <v>1302803</v>
      </c>
      <c r="O205" s="101">
        <f>O132</f>
        <v>1370000</v>
      </c>
      <c r="P205" s="425">
        <f>P132</f>
        <v>1560500</v>
      </c>
      <c r="Q205" s="101">
        <f>Q132</f>
        <v>1438500</v>
      </c>
      <c r="R205" s="101">
        <f>R132</f>
        <v>1438500</v>
      </c>
      <c r="S205" s="392" t="e">
        <f>#REF!/N205</f>
        <v>#REF!</v>
      </c>
      <c r="T205" s="392" t="e">
        <f>P205/#REF!</f>
        <v>#REF!</v>
      </c>
      <c r="U205" s="392">
        <f>Q205/P205</f>
        <v>0.9218199295097725</v>
      </c>
      <c r="V205" s="392">
        <f>R205/Q205</f>
        <v>1</v>
      </c>
      <c r="W205" s="4"/>
    </row>
    <row r="206" spans="1:23" ht="12.75">
      <c r="A206" s="21"/>
      <c r="B206" s="21"/>
      <c r="C206" s="4"/>
      <c r="D206" s="21"/>
      <c r="E206" s="21"/>
      <c r="F206" s="4"/>
      <c r="G206" s="4"/>
      <c r="H206" s="4"/>
      <c r="I206" s="4"/>
      <c r="J206" s="4"/>
      <c r="K206" s="49"/>
      <c r="L206" s="49"/>
      <c r="M206" s="49"/>
      <c r="N206" s="50"/>
      <c r="O206" s="50"/>
      <c r="P206" s="444"/>
      <c r="Q206" s="50"/>
      <c r="R206" s="50"/>
      <c r="S206" s="383"/>
      <c r="T206" s="383"/>
      <c r="U206" s="383"/>
      <c r="V206" s="383"/>
      <c r="W206" s="4"/>
    </row>
    <row r="207" spans="1:2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69" t="s">
        <v>265</v>
      </c>
      <c r="L207" s="530" t="s">
        <v>270</v>
      </c>
      <c r="M207" s="543"/>
      <c r="N207" s="70"/>
      <c r="O207" s="70"/>
      <c r="P207" s="448"/>
      <c r="Q207" s="70"/>
      <c r="R207" s="70"/>
      <c r="S207" s="386"/>
      <c r="T207" s="386"/>
      <c r="U207" s="386"/>
      <c r="V207" s="386"/>
      <c r="W207" s="4"/>
    </row>
    <row r="208" spans="1:23" ht="12.75">
      <c r="A208" s="22" t="s">
        <v>260</v>
      </c>
      <c r="B208" s="10"/>
      <c r="C208" s="10"/>
      <c r="D208" s="10"/>
      <c r="E208" s="10"/>
      <c r="F208" s="10"/>
      <c r="G208" s="10"/>
      <c r="H208" s="10"/>
      <c r="I208" s="10"/>
      <c r="J208" s="10">
        <v>112</v>
      </c>
      <c r="K208" s="67" t="s">
        <v>266</v>
      </c>
      <c r="L208" s="67" t="s">
        <v>261</v>
      </c>
      <c r="M208" s="67"/>
      <c r="N208" s="23"/>
      <c r="O208" s="23"/>
      <c r="P208" s="445"/>
      <c r="Q208" s="23"/>
      <c r="R208" s="23"/>
      <c r="S208" s="377"/>
      <c r="T208" s="377"/>
      <c r="U208" s="377"/>
      <c r="V208" s="377"/>
      <c r="W208" s="4"/>
    </row>
    <row r="209" spans="1:23" ht="12.75">
      <c r="A209" s="103" t="s">
        <v>262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4">
        <v>3</v>
      </c>
      <c r="L209" s="104" t="s">
        <v>3</v>
      </c>
      <c r="M209" s="104"/>
      <c r="N209" s="96">
        <f>N210</f>
        <v>6294</v>
      </c>
      <c r="O209" s="96">
        <f aca="true" t="shared" si="17" ref="O209:R211">O210</f>
        <v>100000</v>
      </c>
      <c r="P209" s="318">
        <f t="shared" si="17"/>
        <v>50000</v>
      </c>
      <c r="Q209" s="96">
        <f t="shared" si="17"/>
        <v>50000</v>
      </c>
      <c r="R209" s="96">
        <f t="shared" si="17"/>
        <v>50000</v>
      </c>
      <c r="S209" s="361" t="e">
        <f>#REF!/N209</f>
        <v>#REF!</v>
      </c>
      <c r="T209" s="361" t="e">
        <f>P209/#REF!</f>
        <v>#REF!</v>
      </c>
      <c r="U209" s="361">
        <f aca="true" t="shared" si="18" ref="U209:V213">Q209/P209</f>
        <v>1</v>
      </c>
      <c r="V209" s="361">
        <f t="shared" si="18"/>
        <v>1</v>
      </c>
      <c r="W209" s="4"/>
    </row>
    <row r="210" spans="1:23" ht="12.75">
      <c r="A210" s="103" t="s">
        <v>262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5">
        <v>32</v>
      </c>
      <c r="L210" s="106" t="s">
        <v>8</v>
      </c>
      <c r="M210" s="107"/>
      <c r="N210" s="108">
        <f>N211</f>
        <v>6294</v>
      </c>
      <c r="O210" s="108">
        <f t="shared" si="17"/>
        <v>100000</v>
      </c>
      <c r="P210" s="318">
        <f t="shared" si="17"/>
        <v>50000</v>
      </c>
      <c r="Q210" s="108">
        <f t="shared" si="17"/>
        <v>50000</v>
      </c>
      <c r="R210" s="108">
        <f t="shared" si="17"/>
        <v>50000</v>
      </c>
      <c r="S210" s="361" t="e">
        <f>#REF!/N210</f>
        <v>#REF!</v>
      </c>
      <c r="T210" s="361" t="e">
        <f>P210/#REF!</f>
        <v>#REF!</v>
      </c>
      <c r="U210" s="361">
        <f t="shared" si="18"/>
        <v>1</v>
      </c>
      <c r="V210" s="361">
        <f t="shared" si="18"/>
        <v>1</v>
      </c>
      <c r="W210" s="4"/>
    </row>
    <row r="211" spans="1:23" ht="12.75">
      <c r="A211" s="103" t="s">
        <v>262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19">
        <v>323</v>
      </c>
      <c r="L211" s="119" t="s">
        <v>10</v>
      </c>
      <c r="M211" s="119"/>
      <c r="N211" s="268">
        <f>N212</f>
        <v>6294</v>
      </c>
      <c r="O211" s="268">
        <f t="shared" si="17"/>
        <v>100000</v>
      </c>
      <c r="P211" s="424">
        <f t="shared" si="17"/>
        <v>50000</v>
      </c>
      <c r="Q211" s="268">
        <f t="shared" si="17"/>
        <v>50000</v>
      </c>
      <c r="R211" s="268">
        <f t="shared" si="17"/>
        <v>50000</v>
      </c>
      <c r="S211" s="361" t="e">
        <f>#REF!/N211</f>
        <v>#REF!</v>
      </c>
      <c r="T211" s="361" t="e">
        <f>P211/#REF!</f>
        <v>#REF!</v>
      </c>
      <c r="U211" s="361">
        <f t="shared" si="18"/>
        <v>1</v>
      </c>
      <c r="V211" s="361">
        <f t="shared" si="18"/>
        <v>1</v>
      </c>
      <c r="W211" s="4"/>
    </row>
    <row r="212" spans="1:23" ht="13.5" thickBot="1">
      <c r="A212" s="103" t="s">
        <v>262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5">
        <v>3232</v>
      </c>
      <c r="L212" s="533" t="s">
        <v>213</v>
      </c>
      <c r="M212" s="542"/>
      <c r="N212" s="35">
        <v>6294</v>
      </c>
      <c r="O212" s="108">
        <v>100000</v>
      </c>
      <c r="P212" s="318">
        <v>50000</v>
      </c>
      <c r="Q212" s="108">
        <v>50000</v>
      </c>
      <c r="R212" s="108">
        <v>50000</v>
      </c>
      <c r="S212" s="361" t="e">
        <f>#REF!/N212</f>
        <v>#REF!</v>
      </c>
      <c r="T212" s="361" t="e">
        <f>P212/#REF!</f>
        <v>#REF!</v>
      </c>
      <c r="U212" s="361">
        <f t="shared" si="18"/>
        <v>1</v>
      </c>
      <c r="V212" s="361">
        <f t="shared" si="18"/>
        <v>1</v>
      </c>
      <c r="W212" s="4"/>
    </row>
    <row r="213" spans="1:23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00"/>
      <c r="L213" s="100" t="s">
        <v>126</v>
      </c>
      <c r="M213" s="100"/>
      <c r="N213" s="101">
        <f>N209</f>
        <v>6294</v>
      </c>
      <c r="O213" s="101">
        <f>O209</f>
        <v>100000</v>
      </c>
      <c r="P213" s="425">
        <f>P209</f>
        <v>50000</v>
      </c>
      <c r="Q213" s="101">
        <f>Q209</f>
        <v>50000</v>
      </c>
      <c r="R213" s="101">
        <f>R209</f>
        <v>50000</v>
      </c>
      <c r="S213" s="392" t="e">
        <f>#REF!/N213</f>
        <v>#REF!</v>
      </c>
      <c r="T213" s="392" t="e">
        <f>P213/#REF!</f>
        <v>#REF!</v>
      </c>
      <c r="U213" s="392">
        <f t="shared" si="18"/>
        <v>1</v>
      </c>
      <c r="V213" s="392">
        <f t="shared" si="18"/>
        <v>1</v>
      </c>
      <c r="W213" s="4"/>
    </row>
    <row r="214" spans="1:2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2"/>
      <c r="L214" s="112"/>
      <c r="M214" s="112"/>
      <c r="N214" s="113"/>
      <c r="O214" s="113"/>
      <c r="P214" s="457"/>
      <c r="Q214" s="114"/>
      <c r="R214" s="114"/>
      <c r="S214" s="393"/>
      <c r="T214" s="393"/>
      <c r="U214" s="393"/>
      <c r="V214" s="393"/>
      <c r="W214" s="4"/>
    </row>
    <row r="215" spans="1:23" ht="12.75">
      <c r="A215" s="22" t="s">
        <v>264</v>
      </c>
      <c r="B215" s="10"/>
      <c r="C215" s="10"/>
      <c r="D215" s="10"/>
      <c r="E215" s="10"/>
      <c r="F215" s="10"/>
      <c r="G215" s="10"/>
      <c r="H215" s="10"/>
      <c r="I215" s="10"/>
      <c r="J215" s="10">
        <v>112</v>
      </c>
      <c r="K215" s="67" t="s">
        <v>28</v>
      </c>
      <c r="L215" s="67" t="s">
        <v>115</v>
      </c>
      <c r="M215" s="67"/>
      <c r="N215" s="23"/>
      <c r="O215" s="23"/>
      <c r="P215" s="445"/>
      <c r="Q215" s="23"/>
      <c r="R215" s="23"/>
      <c r="S215" s="377"/>
      <c r="T215" s="377"/>
      <c r="U215" s="377"/>
      <c r="V215" s="377"/>
      <c r="W215" s="4"/>
    </row>
    <row r="216" spans="1:23" ht="12.75">
      <c r="A216" s="103" t="s">
        <v>264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104">
        <v>3</v>
      </c>
      <c r="L216" s="104" t="s">
        <v>3</v>
      </c>
      <c r="M216" s="104"/>
      <c r="N216" s="27">
        <f>N217</f>
        <v>2500</v>
      </c>
      <c r="O216" s="27">
        <f aca="true" t="shared" si="19" ref="O216:R218">O217</f>
        <v>5000</v>
      </c>
      <c r="P216" s="424">
        <f t="shared" si="19"/>
        <v>5000</v>
      </c>
      <c r="Q216" s="27">
        <f t="shared" si="19"/>
        <v>5000</v>
      </c>
      <c r="R216" s="96">
        <f t="shared" si="19"/>
        <v>5000</v>
      </c>
      <c r="S216" s="361" t="e">
        <f>#REF!/N216</f>
        <v>#REF!</v>
      </c>
      <c r="T216" s="361" t="e">
        <f>P216/#REF!</f>
        <v>#REF!</v>
      </c>
      <c r="U216" s="361">
        <f aca="true" t="shared" si="20" ref="U216:V220">Q216/P216</f>
        <v>1</v>
      </c>
      <c r="V216" s="361">
        <f t="shared" si="20"/>
        <v>1</v>
      </c>
      <c r="W216" s="4"/>
    </row>
    <row r="217" spans="1:23" ht="12.75">
      <c r="A217" s="103" t="s">
        <v>264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105">
        <v>38</v>
      </c>
      <c r="L217" s="106" t="s">
        <v>116</v>
      </c>
      <c r="M217" s="115"/>
      <c r="N217" s="35">
        <f>N218</f>
        <v>2500</v>
      </c>
      <c r="O217" s="35">
        <f t="shared" si="19"/>
        <v>5000</v>
      </c>
      <c r="P217" s="424">
        <f t="shared" si="19"/>
        <v>5000</v>
      </c>
      <c r="Q217" s="35">
        <f t="shared" si="19"/>
        <v>5000</v>
      </c>
      <c r="R217" s="35">
        <f t="shared" si="19"/>
        <v>5000</v>
      </c>
      <c r="S217" s="361" t="e">
        <f>#REF!/N217</f>
        <v>#REF!</v>
      </c>
      <c r="T217" s="361" t="e">
        <f>P217/#REF!</f>
        <v>#REF!</v>
      </c>
      <c r="U217" s="361">
        <f t="shared" si="20"/>
        <v>1</v>
      </c>
      <c r="V217" s="361">
        <f t="shared" si="20"/>
        <v>1</v>
      </c>
      <c r="W217" s="4"/>
    </row>
    <row r="218" spans="1:23" ht="12.75">
      <c r="A218" s="103" t="s">
        <v>264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119">
        <v>383</v>
      </c>
      <c r="L218" s="531" t="s">
        <v>263</v>
      </c>
      <c r="M218" s="532"/>
      <c r="N218" s="268">
        <f>N219</f>
        <v>2500</v>
      </c>
      <c r="O218" s="268">
        <f t="shared" si="19"/>
        <v>5000</v>
      </c>
      <c r="P218" s="424">
        <f t="shared" si="19"/>
        <v>5000</v>
      </c>
      <c r="Q218" s="268">
        <f t="shared" si="19"/>
        <v>5000</v>
      </c>
      <c r="R218" s="268">
        <f t="shared" si="19"/>
        <v>5000</v>
      </c>
      <c r="S218" s="361" t="e">
        <f>#REF!/N218</f>
        <v>#REF!</v>
      </c>
      <c r="T218" s="361" t="e">
        <f>P218/#REF!</f>
        <v>#REF!</v>
      </c>
      <c r="U218" s="361">
        <f t="shared" si="20"/>
        <v>1</v>
      </c>
      <c r="V218" s="361">
        <f t="shared" si="20"/>
        <v>1</v>
      </c>
      <c r="W218" s="4"/>
    </row>
    <row r="219" spans="1:23" ht="13.5" thickBot="1">
      <c r="A219" s="103" t="s">
        <v>264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105">
        <v>3831</v>
      </c>
      <c r="L219" s="105" t="s">
        <v>115</v>
      </c>
      <c r="M219" s="105"/>
      <c r="N219" s="35">
        <v>2500</v>
      </c>
      <c r="O219" s="108">
        <v>5000</v>
      </c>
      <c r="P219" s="318">
        <v>5000</v>
      </c>
      <c r="Q219" s="108">
        <v>5000</v>
      </c>
      <c r="R219" s="108">
        <v>5000</v>
      </c>
      <c r="S219" s="361" t="e">
        <f>#REF!/N219</f>
        <v>#REF!</v>
      </c>
      <c r="T219" s="361" t="e">
        <f>P219/#REF!</f>
        <v>#REF!</v>
      </c>
      <c r="U219" s="361">
        <f t="shared" si="20"/>
        <v>1</v>
      </c>
      <c r="V219" s="361">
        <f t="shared" si="20"/>
        <v>1</v>
      </c>
      <c r="W219" s="4"/>
    </row>
    <row r="220" spans="1:23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00"/>
      <c r="L220" s="100" t="s">
        <v>126</v>
      </c>
      <c r="M220" s="100"/>
      <c r="N220" s="101">
        <f>N216</f>
        <v>2500</v>
      </c>
      <c r="O220" s="101">
        <f>O216</f>
        <v>5000</v>
      </c>
      <c r="P220" s="425">
        <f>P216</f>
        <v>5000</v>
      </c>
      <c r="Q220" s="101">
        <f>Q216</f>
        <v>5000</v>
      </c>
      <c r="R220" s="101">
        <f>R216</f>
        <v>5000</v>
      </c>
      <c r="S220" s="392" t="e">
        <f>#REF!/N220</f>
        <v>#REF!</v>
      </c>
      <c r="T220" s="392" t="e">
        <f>P220/#REF!</f>
        <v>#REF!</v>
      </c>
      <c r="U220" s="392">
        <f t="shared" si="20"/>
        <v>1</v>
      </c>
      <c r="V220" s="392">
        <f t="shared" si="20"/>
        <v>1</v>
      </c>
      <c r="W220" s="4"/>
    </row>
    <row r="221" spans="1:2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82"/>
      <c r="L221" s="4"/>
      <c r="M221" s="4"/>
      <c r="N221" s="116"/>
      <c r="O221" s="116"/>
      <c r="P221" s="458"/>
      <c r="Q221" s="116"/>
      <c r="R221" s="116"/>
      <c r="S221" s="394"/>
      <c r="T221" s="394"/>
      <c r="U221" s="394"/>
      <c r="V221" s="394"/>
      <c r="W221" s="4"/>
    </row>
    <row r="222" spans="1:2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67" t="s">
        <v>267</v>
      </c>
      <c r="L222" s="67" t="s">
        <v>499</v>
      </c>
      <c r="M222" s="67"/>
      <c r="N222" s="23"/>
      <c r="O222" s="23"/>
      <c r="P222" s="445"/>
      <c r="Q222" s="23"/>
      <c r="R222" s="23"/>
      <c r="S222" s="377"/>
      <c r="T222" s="377"/>
      <c r="U222" s="377"/>
      <c r="V222" s="377"/>
      <c r="W222" s="4"/>
    </row>
    <row r="223" spans="1:23" ht="12.75">
      <c r="A223" s="22" t="s">
        <v>268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67" t="s">
        <v>325</v>
      </c>
      <c r="L223" s="10"/>
      <c r="M223" s="10"/>
      <c r="N223" s="23"/>
      <c r="O223" s="23"/>
      <c r="P223" s="445"/>
      <c r="Q223" s="23"/>
      <c r="R223" s="23"/>
      <c r="S223" s="377"/>
      <c r="T223" s="377"/>
      <c r="U223" s="377"/>
      <c r="V223" s="377"/>
      <c r="W223" s="4"/>
    </row>
    <row r="224" spans="1:23" ht="12.75">
      <c r="A224" s="21" t="s">
        <v>269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4">
        <v>4</v>
      </c>
      <c r="L224" s="104" t="s">
        <v>4</v>
      </c>
      <c r="M224" s="104"/>
      <c r="N224" s="27">
        <f>N225</f>
        <v>75880</v>
      </c>
      <c r="O224" s="27">
        <f>O225</f>
        <v>55000</v>
      </c>
      <c r="P224" s="318">
        <f>P225</f>
        <v>35000</v>
      </c>
      <c r="Q224" s="96">
        <f>Q225</f>
        <v>35000</v>
      </c>
      <c r="R224" s="96">
        <f>R225</f>
        <v>35000</v>
      </c>
      <c r="S224" s="361" t="e">
        <f>#REF!/N224</f>
        <v>#REF!</v>
      </c>
      <c r="T224" s="361" t="e">
        <f>P224/#REF!</f>
        <v>#REF!</v>
      </c>
      <c r="U224" s="361">
        <f aca="true" t="shared" si="21" ref="U224:V233">Q224/P224</f>
        <v>1</v>
      </c>
      <c r="V224" s="361">
        <f t="shared" si="21"/>
        <v>1</v>
      </c>
      <c r="W224" s="4"/>
    </row>
    <row r="225" spans="1:23" ht="12.75">
      <c r="A225" s="21" t="s">
        <v>269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5">
        <v>42</v>
      </c>
      <c r="L225" s="105" t="s">
        <v>53</v>
      </c>
      <c r="M225" s="105"/>
      <c r="N225" s="108">
        <f>N226+N228+N232</f>
        <v>75880</v>
      </c>
      <c r="O225" s="108">
        <f>O226+O228+O232</f>
        <v>55000</v>
      </c>
      <c r="P225" s="318">
        <f>P226+P228+P232</f>
        <v>35000</v>
      </c>
      <c r="Q225" s="108">
        <f>Q226+Q228+Q232</f>
        <v>35000</v>
      </c>
      <c r="R225" s="108">
        <f>R226+R228+R232</f>
        <v>35000</v>
      </c>
      <c r="S225" s="361" t="e">
        <f>#REF!/N225</f>
        <v>#REF!</v>
      </c>
      <c r="T225" s="361" t="e">
        <f>P225/#REF!</f>
        <v>#REF!</v>
      </c>
      <c r="U225" s="361">
        <f t="shared" si="21"/>
        <v>1</v>
      </c>
      <c r="V225" s="361">
        <f t="shared" si="21"/>
        <v>1</v>
      </c>
      <c r="W225" s="4"/>
    </row>
    <row r="226" spans="1:23" ht="12.75">
      <c r="A226" s="21" t="s">
        <v>269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19">
        <v>421</v>
      </c>
      <c r="L226" s="531" t="s">
        <v>16</v>
      </c>
      <c r="M226" s="532"/>
      <c r="N226" s="265">
        <f>N227</f>
        <v>0</v>
      </c>
      <c r="O226" s="265">
        <f>O227</f>
        <v>10000</v>
      </c>
      <c r="P226" s="318">
        <f>P227</f>
        <v>10000</v>
      </c>
      <c r="Q226" s="265">
        <f>Q227</f>
        <v>10000</v>
      </c>
      <c r="R226" s="265">
        <f>R227</f>
        <v>10000</v>
      </c>
      <c r="S226" s="361" t="e">
        <f>#REF!/N226</f>
        <v>#REF!</v>
      </c>
      <c r="T226" s="361" t="e">
        <f>P226/#REF!</f>
        <v>#REF!</v>
      </c>
      <c r="U226" s="361">
        <f t="shared" si="21"/>
        <v>1</v>
      </c>
      <c r="V226" s="361">
        <f t="shared" si="21"/>
        <v>1</v>
      </c>
      <c r="W226" s="4"/>
    </row>
    <row r="227" spans="1:23" ht="12.75">
      <c r="A227" s="21" t="s">
        <v>269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5">
        <v>4214</v>
      </c>
      <c r="L227" s="533" t="s">
        <v>273</v>
      </c>
      <c r="M227" s="542"/>
      <c r="N227" s="108">
        <v>0</v>
      </c>
      <c r="O227" s="108">
        <v>10000</v>
      </c>
      <c r="P227" s="318">
        <v>10000</v>
      </c>
      <c r="Q227" s="108">
        <v>10000</v>
      </c>
      <c r="R227" s="108">
        <v>10000</v>
      </c>
      <c r="S227" s="361" t="e">
        <f>#REF!/N227</f>
        <v>#REF!</v>
      </c>
      <c r="T227" s="361" t="e">
        <f>P227/#REF!</f>
        <v>#REF!</v>
      </c>
      <c r="U227" s="361">
        <f t="shared" si="21"/>
        <v>1</v>
      </c>
      <c r="V227" s="361">
        <f t="shared" si="21"/>
        <v>1</v>
      </c>
      <c r="W227" s="4"/>
    </row>
    <row r="228" spans="1:23" ht="12.75">
      <c r="A228" s="21" t="s">
        <v>269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9">
        <v>422</v>
      </c>
      <c r="L228" s="531" t="s">
        <v>271</v>
      </c>
      <c r="M228" s="532"/>
      <c r="N228" s="265">
        <f>N229+N230+N231</f>
        <v>29332</v>
      </c>
      <c r="O228" s="265">
        <f>O229+O230+O231</f>
        <v>35000</v>
      </c>
      <c r="P228" s="318">
        <f>P229+P230+P231</f>
        <v>15000</v>
      </c>
      <c r="Q228" s="265">
        <f>Q229+Q230+Q231</f>
        <v>15000</v>
      </c>
      <c r="R228" s="265">
        <f>R229+R230+R231</f>
        <v>15000</v>
      </c>
      <c r="S228" s="361" t="e">
        <f>#REF!/N228</f>
        <v>#REF!</v>
      </c>
      <c r="T228" s="361" t="e">
        <f>P228/#REF!</f>
        <v>#REF!</v>
      </c>
      <c r="U228" s="361">
        <f t="shared" si="21"/>
        <v>1</v>
      </c>
      <c r="V228" s="361">
        <f t="shared" si="21"/>
        <v>1</v>
      </c>
      <c r="W228" s="4"/>
    </row>
    <row r="229" spans="1:23" ht="12.75">
      <c r="A229" s="21" t="s">
        <v>269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5">
        <v>4221</v>
      </c>
      <c r="L229" s="533" t="s">
        <v>99</v>
      </c>
      <c r="M229" s="542"/>
      <c r="N229" s="108">
        <v>16609</v>
      </c>
      <c r="O229" s="108">
        <v>20000</v>
      </c>
      <c r="P229" s="318">
        <v>5000</v>
      </c>
      <c r="Q229" s="108">
        <v>5000</v>
      </c>
      <c r="R229" s="108">
        <v>5000</v>
      </c>
      <c r="S229" s="361" t="e">
        <f>#REF!/N229</f>
        <v>#REF!</v>
      </c>
      <c r="T229" s="361" t="e">
        <f>P229/#REF!</f>
        <v>#REF!</v>
      </c>
      <c r="U229" s="361">
        <f t="shared" si="21"/>
        <v>1</v>
      </c>
      <c r="V229" s="361">
        <f t="shared" si="21"/>
        <v>1</v>
      </c>
      <c r="W229" s="4"/>
    </row>
    <row r="230" spans="1:23" ht="12.75">
      <c r="A230" s="21" t="s">
        <v>269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40">
        <v>4221</v>
      </c>
      <c r="L230" s="110" t="s">
        <v>98</v>
      </c>
      <c r="M230" s="111"/>
      <c r="N230" s="108">
        <v>12723</v>
      </c>
      <c r="O230" s="108">
        <v>15000</v>
      </c>
      <c r="P230" s="318">
        <v>10000</v>
      </c>
      <c r="Q230" s="108">
        <v>10000</v>
      </c>
      <c r="R230" s="108">
        <v>10000</v>
      </c>
      <c r="S230" s="361" t="e">
        <f>#REF!/N230</f>
        <v>#REF!</v>
      </c>
      <c r="T230" s="361" t="e">
        <f>P230/#REF!</f>
        <v>#REF!</v>
      </c>
      <c r="U230" s="361">
        <f t="shared" si="21"/>
        <v>1</v>
      </c>
      <c r="V230" s="361">
        <f t="shared" si="21"/>
        <v>1</v>
      </c>
      <c r="W230" s="4"/>
    </row>
    <row r="231" spans="1:23" ht="12.75" hidden="1">
      <c r="A231" s="21" t="s">
        <v>269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40">
        <v>4227</v>
      </c>
      <c r="L231" s="110" t="s">
        <v>491</v>
      </c>
      <c r="M231" s="111"/>
      <c r="N231" s="108">
        <v>0</v>
      </c>
      <c r="O231" s="108">
        <v>0</v>
      </c>
      <c r="P231" s="318">
        <v>0</v>
      </c>
      <c r="Q231" s="108">
        <v>0</v>
      </c>
      <c r="R231" s="108">
        <v>0</v>
      </c>
      <c r="S231" s="361" t="e">
        <f>#REF!/N231</f>
        <v>#REF!</v>
      </c>
      <c r="T231" s="361" t="e">
        <f>P231/#REF!</f>
        <v>#REF!</v>
      </c>
      <c r="U231" s="361" t="e">
        <f t="shared" si="21"/>
        <v>#DIV/0!</v>
      </c>
      <c r="V231" s="361" t="e">
        <f t="shared" si="21"/>
        <v>#DIV/0!</v>
      </c>
      <c r="W231" s="4"/>
    </row>
    <row r="232" spans="1:23" ht="12.75">
      <c r="A232" s="21" t="s">
        <v>269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69">
        <v>426</v>
      </c>
      <c r="L232" s="531" t="s">
        <v>33</v>
      </c>
      <c r="M232" s="532"/>
      <c r="N232" s="265">
        <f>N233+N234</f>
        <v>46548</v>
      </c>
      <c r="O232" s="265">
        <f>O233+O234</f>
        <v>10000</v>
      </c>
      <c r="P232" s="318">
        <f>P233+P234</f>
        <v>10000</v>
      </c>
      <c r="Q232" s="265">
        <f>Q233+Q234</f>
        <v>10000</v>
      </c>
      <c r="R232" s="265">
        <f>R233+R234</f>
        <v>10000</v>
      </c>
      <c r="S232" s="361" t="e">
        <f>#REF!/N232</f>
        <v>#REF!</v>
      </c>
      <c r="T232" s="361" t="e">
        <f>P232/#REF!</f>
        <v>#REF!</v>
      </c>
      <c r="U232" s="361">
        <f t="shared" si="21"/>
        <v>1</v>
      </c>
      <c r="V232" s="361">
        <f t="shared" si="21"/>
        <v>1</v>
      </c>
      <c r="W232" s="4"/>
    </row>
    <row r="233" spans="1:23" ht="13.5" thickBot="1">
      <c r="A233" s="21" t="s">
        <v>269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40">
        <v>4262</v>
      </c>
      <c r="L233" s="533" t="s">
        <v>272</v>
      </c>
      <c r="M233" s="534"/>
      <c r="N233" s="108">
        <v>46548</v>
      </c>
      <c r="O233" s="108">
        <v>10000</v>
      </c>
      <c r="P233" s="318">
        <v>10000</v>
      </c>
      <c r="Q233" s="108">
        <v>10000</v>
      </c>
      <c r="R233" s="108">
        <v>10000</v>
      </c>
      <c r="S233" s="361" t="e">
        <f>#REF!/N233</f>
        <v>#REF!</v>
      </c>
      <c r="T233" s="361" t="e">
        <f>P233/#REF!</f>
        <v>#REF!</v>
      </c>
      <c r="U233" s="361">
        <f t="shared" si="21"/>
        <v>1</v>
      </c>
      <c r="V233" s="361">
        <f t="shared" si="21"/>
        <v>1</v>
      </c>
      <c r="W233" s="4"/>
    </row>
    <row r="234" spans="1:23" ht="13.5" hidden="1" thickBot="1">
      <c r="A234" s="21" t="s">
        <v>269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40">
        <v>4264</v>
      </c>
      <c r="L234" s="533" t="s">
        <v>100</v>
      </c>
      <c r="M234" s="534"/>
      <c r="N234" s="108">
        <v>0</v>
      </c>
      <c r="O234" s="108">
        <v>0</v>
      </c>
      <c r="P234" s="318">
        <v>0</v>
      </c>
      <c r="Q234" s="108">
        <v>0</v>
      </c>
      <c r="R234" s="108">
        <v>0</v>
      </c>
      <c r="S234" s="361">
        <v>0</v>
      </c>
      <c r="T234" s="361">
        <v>0</v>
      </c>
      <c r="U234" s="361">
        <v>1</v>
      </c>
      <c r="V234" s="361">
        <v>2</v>
      </c>
      <c r="W234" s="4"/>
    </row>
    <row r="235" spans="1:23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00"/>
      <c r="L235" s="100" t="s">
        <v>126</v>
      </c>
      <c r="M235" s="100"/>
      <c r="N235" s="101">
        <f>N224</f>
        <v>75880</v>
      </c>
      <c r="O235" s="101">
        <f>O224</f>
        <v>55000</v>
      </c>
      <c r="P235" s="425">
        <f>P224</f>
        <v>35000</v>
      </c>
      <c r="Q235" s="101">
        <f>Q224</f>
        <v>35000</v>
      </c>
      <c r="R235" s="101">
        <f>R224</f>
        <v>35000</v>
      </c>
      <c r="S235" s="392" t="e">
        <f>#REF!/N235</f>
        <v>#REF!</v>
      </c>
      <c r="T235" s="392" t="e">
        <f>P235/#REF!</f>
        <v>#REF!</v>
      </c>
      <c r="U235" s="392">
        <f>Q235/P235</f>
        <v>1</v>
      </c>
      <c r="V235" s="392">
        <f>R235/Q235</f>
        <v>1</v>
      </c>
      <c r="W235" s="4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17"/>
      <c r="L236" s="117"/>
      <c r="M236" s="117"/>
      <c r="N236" s="114"/>
      <c r="O236" s="114"/>
      <c r="P236" s="354"/>
      <c r="Q236" s="114"/>
      <c r="R236" s="114"/>
      <c r="S236" s="393"/>
      <c r="T236" s="393"/>
      <c r="U236" s="393"/>
      <c r="V236" s="393"/>
      <c r="W236" s="4"/>
    </row>
    <row r="237" spans="1:2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67" t="s">
        <v>275</v>
      </c>
      <c r="L237" s="556" t="s">
        <v>274</v>
      </c>
      <c r="M237" s="556"/>
      <c r="N237" s="23"/>
      <c r="O237" s="23"/>
      <c r="P237" s="445"/>
      <c r="Q237" s="23"/>
      <c r="R237" s="23"/>
      <c r="S237" s="377"/>
      <c r="T237" s="377"/>
      <c r="U237" s="377"/>
      <c r="V237" s="377"/>
      <c r="W237" s="4"/>
    </row>
    <row r="238" spans="1:23" ht="12.75">
      <c r="A238" s="22" t="s">
        <v>276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67" t="s">
        <v>28</v>
      </c>
      <c r="L238" s="22" t="s">
        <v>142</v>
      </c>
      <c r="M238" s="67"/>
      <c r="N238" s="23"/>
      <c r="O238" s="23"/>
      <c r="P238" s="445"/>
      <c r="Q238" s="56"/>
      <c r="R238" s="56"/>
      <c r="S238" s="377"/>
      <c r="T238" s="377"/>
      <c r="U238" s="377"/>
      <c r="V238" s="377"/>
      <c r="W238" s="4"/>
    </row>
    <row r="239" spans="1:23" ht="12.75">
      <c r="A239" s="21" t="s">
        <v>277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18" t="s">
        <v>373</v>
      </c>
      <c r="K239" s="119">
        <v>3</v>
      </c>
      <c r="L239" s="119" t="s">
        <v>3</v>
      </c>
      <c r="M239" s="119"/>
      <c r="N239" s="27">
        <f>N240+N243</f>
        <v>0</v>
      </c>
      <c r="O239" s="27">
        <f>O240+O243</f>
        <v>30000</v>
      </c>
      <c r="P239" s="424">
        <f>P240+P243</f>
        <v>20000</v>
      </c>
      <c r="Q239" s="27">
        <f>Q240+Q243</f>
        <v>20000</v>
      </c>
      <c r="R239" s="27">
        <f>R240+R243</f>
        <v>20000</v>
      </c>
      <c r="S239" s="395" t="e">
        <f>#REF!/N239</f>
        <v>#REF!</v>
      </c>
      <c r="T239" s="395" t="e">
        <f>P239/#REF!</f>
        <v>#REF!</v>
      </c>
      <c r="U239" s="395">
        <f aca="true" t="shared" si="22" ref="U239:V247">Q239/P239</f>
        <v>1</v>
      </c>
      <c r="V239" s="395">
        <f t="shared" si="22"/>
        <v>1</v>
      </c>
      <c r="W239" s="4"/>
    </row>
    <row r="240" spans="1:23" ht="12.75" hidden="1">
      <c r="A240" s="21" t="s">
        <v>277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18" t="s">
        <v>373</v>
      </c>
      <c r="K240" s="120">
        <v>35</v>
      </c>
      <c r="L240" s="533" t="s">
        <v>13</v>
      </c>
      <c r="M240" s="534"/>
      <c r="N240" s="27">
        <f>N241</f>
        <v>0</v>
      </c>
      <c r="O240" s="27">
        <f aca="true" t="shared" si="23" ref="O240:R241">O241</f>
        <v>0</v>
      </c>
      <c r="P240" s="424">
        <f t="shared" si="23"/>
        <v>0</v>
      </c>
      <c r="Q240" s="27">
        <f t="shared" si="23"/>
        <v>0</v>
      </c>
      <c r="R240" s="27">
        <f t="shared" si="23"/>
        <v>0</v>
      </c>
      <c r="S240" s="395" t="e">
        <f>#REF!/N240</f>
        <v>#REF!</v>
      </c>
      <c r="T240" s="395" t="e">
        <f>P240/#REF!</f>
        <v>#REF!</v>
      </c>
      <c r="U240" s="395" t="e">
        <f t="shared" si="22"/>
        <v>#DIV/0!</v>
      </c>
      <c r="V240" s="395" t="e">
        <f t="shared" si="22"/>
        <v>#DIV/0!</v>
      </c>
      <c r="W240" s="4"/>
    </row>
    <row r="241" spans="1:23" ht="12.75" hidden="1">
      <c r="A241" s="21" t="s">
        <v>277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18" t="s">
        <v>373</v>
      </c>
      <c r="K241" s="119">
        <v>352</v>
      </c>
      <c r="L241" s="531" t="s">
        <v>278</v>
      </c>
      <c r="M241" s="532"/>
      <c r="N241" s="268">
        <f>N242</f>
        <v>0</v>
      </c>
      <c r="O241" s="268">
        <f t="shared" si="23"/>
        <v>0</v>
      </c>
      <c r="P241" s="424">
        <f t="shared" si="23"/>
        <v>0</v>
      </c>
      <c r="Q241" s="268">
        <f t="shared" si="23"/>
        <v>0</v>
      </c>
      <c r="R241" s="268">
        <f t="shared" si="23"/>
        <v>0</v>
      </c>
      <c r="S241" s="395" t="e">
        <f>#REF!/N241</f>
        <v>#REF!</v>
      </c>
      <c r="T241" s="395" t="e">
        <f>P241/#REF!</f>
        <v>#REF!</v>
      </c>
      <c r="U241" s="395" t="e">
        <f t="shared" si="22"/>
        <v>#DIV/0!</v>
      </c>
      <c r="V241" s="395" t="e">
        <f t="shared" si="22"/>
        <v>#DIV/0!</v>
      </c>
      <c r="W241" s="4"/>
    </row>
    <row r="242" spans="1:23" ht="12.75" hidden="1">
      <c r="A242" s="21" t="s">
        <v>277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8" t="s">
        <v>373</v>
      </c>
      <c r="K242" s="120">
        <v>3523</v>
      </c>
      <c r="L242" s="533" t="s">
        <v>279</v>
      </c>
      <c r="M242" s="534"/>
      <c r="N242" s="191">
        <v>0</v>
      </c>
      <c r="O242" s="191">
        <v>0</v>
      </c>
      <c r="P242" s="424">
        <v>0</v>
      </c>
      <c r="Q242" s="191">
        <v>0</v>
      </c>
      <c r="R242" s="191">
        <v>0</v>
      </c>
      <c r="S242" s="395" t="e">
        <f>#REF!/N242</f>
        <v>#REF!</v>
      </c>
      <c r="T242" s="395" t="e">
        <f>P242/#REF!</f>
        <v>#REF!</v>
      </c>
      <c r="U242" s="395" t="e">
        <f t="shared" si="22"/>
        <v>#DIV/0!</v>
      </c>
      <c r="V242" s="395" t="e">
        <f t="shared" si="22"/>
        <v>#DIV/0!</v>
      </c>
      <c r="W242" s="4"/>
    </row>
    <row r="243" spans="1:23" ht="12.75">
      <c r="A243" s="21" t="s">
        <v>277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8" t="s">
        <v>373</v>
      </c>
      <c r="K243" s="120">
        <v>38</v>
      </c>
      <c r="L243" s="110" t="s">
        <v>109</v>
      </c>
      <c r="M243" s="198"/>
      <c r="N243" s="191">
        <f aca="true" t="shared" si="24" ref="N243:R244">N244</f>
        <v>0</v>
      </c>
      <c r="O243" s="268">
        <f t="shared" si="24"/>
        <v>30000</v>
      </c>
      <c r="P243" s="424">
        <f t="shared" si="24"/>
        <v>20000</v>
      </c>
      <c r="Q243" s="268">
        <f t="shared" si="24"/>
        <v>20000</v>
      </c>
      <c r="R243" s="268">
        <f t="shared" si="24"/>
        <v>20000</v>
      </c>
      <c r="S243" s="395" t="e">
        <f>#REF!/N243</f>
        <v>#REF!</v>
      </c>
      <c r="T243" s="395" t="e">
        <f>P243/#REF!</f>
        <v>#REF!</v>
      </c>
      <c r="U243" s="395">
        <f t="shared" si="22"/>
        <v>1</v>
      </c>
      <c r="V243" s="395">
        <f t="shared" si="22"/>
        <v>1</v>
      </c>
      <c r="W243" s="4"/>
    </row>
    <row r="244" spans="1:23" ht="12.75">
      <c r="A244" s="21" t="s">
        <v>277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8" t="s">
        <v>373</v>
      </c>
      <c r="K244" s="119">
        <v>381</v>
      </c>
      <c r="L244" s="258" t="s">
        <v>15</v>
      </c>
      <c r="M244" s="259"/>
      <c r="N244" s="268">
        <f>N245</f>
        <v>0</v>
      </c>
      <c r="O244" s="268">
        <f>O245</f>
        <v>30000</v>
      </c>
      <c r="P244" s="424">
        <f t="shared" si="24"/>
        <v>20000</v>
      </c>
      <c r="Q244" s="268">
        <f t="shared" si="24"/>
        <v>20000</v>
      </c>
      <c r="R244" s="268">
        <f t="shared" si="24"/>
        <v>20000</v>
      </c>
      <c r="S244" s="395" t="e">
        <f>#REF!/N244</f>
        <v>#REF!</v>
      </c>
      <c r="T244" s="395" t="e">
        <f>P244/#REF!</f>
        <v>#REF!</v>
      </c>
      <c r="U244" s="395">
        <f t="shared" si="22"/>
        <v>1</v>
      </c>
      <c r="V244" s="395">
        <f t="shared" si="22"/>
        <v>1</v>
      </c>
      <c r="W244" s="4"/>
    </row>
    <row r="245" spans="1:23" ht="12.75">
      <c r="A245" s="21" t="s">
        <v>277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8" t="s">
        <v>373</v>
      </c>
      <c r="K245" s="120">
        <v>3811</v>
      </c>
      <c r="L245" s="110" t="s">
        <v>567</v>
      </c>
      <c r="M245" s="319"/>
      <c r="N245" s="191">
        <v>0</v>
      </c>
      <c r="O245" s="191">
        <v>30000</v>
      </c>
      <c r="P245" s="424">
        <v>20000</v>
      </c>
      <c r="Q245" s="191">
        <v>20000</v>
      </c>
      <c r="R245" s="191">
        <v>20000</v>
      </c>
      <c r="S245" s="395" t="e">
        <f>#REF!/N245</f>
        <v>#REF!</v>
      </c>
      <c r="T245" s="395" t="e">
        <f>P245/#REF!</f>
        <v>#REF!</v>
      </c>
      <c r="U245" s="395">
        <f t="shared" si="22"/>
        <v>1</v>
      </c>
      <c r="V245" s="395">
        <f t="shared" si="22"/>
        <v>1</v>
      </c>
      <c r="W245" s="4"/>
    </row>
    <row r="246" spans="1:23" ht="12.75" hidden="1">
      <c r="A246" s="21" t="s">
        <v>277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8" t="s">
        <v>373</v>
      </c>
      <c r="K246" s="120">
        <v>3811</v>
      </c>
      <c r="L246" s="110" t="s">
        <v>492</v>
      </c>
      <c r="M246" s="198"/>
      <c r="N246" s="191">
        <v>0</v>
      </c>
      <c r="O246" s="191">
        <v>0</v>
      </c>
      <c r="P246" s="424">
        <v>0</v>
      </c>
      <c r="Q246" s="191">
        <v>0</v>
      </c>
      <c r="R246" s="191">
        <v>0</v>
      </c>
      <c r="S246" s="395" t="e">
        <f>#REF!/N246</f>
        <v>#REF!</v>
      </c>
      <c r="T246" s="395" t="e">
        <f>P246/#REF!</f>
        <v>#REF!</v>
      </c>
      <c r="U246" s="395" t="e">
        <f t="shared" si="22"/>
        <v>#DIV/0!</v>
      </c>
      <c r="V246" s="395" t="e">
        <f t="shared" si="22"/>
        <v>#DIV/0!</v>
      </c>
      <c r="W246" s="4"/>
    </row>
    <row r="247" spans="1:23" ht="12.75">
      <c r="A247" s="57"/>
      <c r="B247" s="13"/>
      <c r="C247" s="13"/>
      <c r="D247" s="13"/>
      <c r="E247" s="13"/>
      <c r="F247" s="13"/>
      <c r="G247" s="13"/>
      <c r="H247" s="13"/>
      <c r="I247" s="13"/>
      <c r="J247" s="121"/>
      <c r="K247" s="122"/>
      <c r="L247" s="528" t="s">
        <v>205</v>
      </c>
      <c r="M247" s="529"/>
      <c r="N247" s="88">
        <f>N239</f>
        <v>0</v>
      </c>
      <c r="O247" s="88">
        <f>O239</f>
        <v>30000</v>
      </c>
      <c r="P247" s="342">
        <f>P239</f>
        <v>20000</v>
      </c>
      <c r="Q247" s="88">
        <f>Q239</f>
        <v>20000</v>
      </c>
      <c r="R247" s="88">
        <f>R239</f>
        <v>20000</v>
      </c>
      <c r="S247" s="387" t="e">
        <f>#REF!/N247</f>
        <v>#REF!</v>
      </c>
      <c r="T247" s="387" t="e">
        <f>P247/#REF!</f>
        <v>#REF!</v>
      </c>
      <c r="U247" s="387">
        <f t="shared" si="22"/>
        <v>1</v>
      </c>
      <c r="V247" s="387">
        <f t="shared" si="22"/>
        <v>1</v>
      </c>
      <c r="W247" s="4"/>
    </row>
    <row r="248" spans="1:23" s="199" customFormat="1" ht="12.75">
      <c r="A248" s="103"/>
      <c r="B248" s="5"/>
      <c r="C248" s="5"/>
      <c r="D248" s="5"/>
      <c r="E248" s="5"/>
      <c r="F248" s="5"/>
      <c r="G248" s="5"/>
      <c r="H248" s="5"/>
      <c r="I248" s="5"/>
      <c r="J248" s="326"/>
      <c r="K248" s="327"/>
      <c r="L248" s="328"/>
      <c r="M248" s="328"/>
      <c r="N248" s="329"/>
      <c r="O248" s="329"/>
      <c r="P248" s="354"/>
      <c r="Q248" s="329"/>
      <c r="R248" s="329"/>
      <c r="S248" s="393"/>
      <c r="T248" s="393"/>
      <c r="U248" s="393"/>
      <c r="V248" s="393"/>
      <c r="W248" s="5"/>
    </row>
    <row r="249" spans="1:23" s="199" customFormat="1" ht="73.5" customHeight="1">
      <c r="A249" s="10" t="s">
        <v>276</v>
      </c>
      <c r="B249" s="330"/>
      <c r="C249" s="330"/>
      <c r="D249" s="330"/>
      <c r="E249" s="330"/>
      <c r="F249" s="330"/>
      <c r="G249" s="330"/>
      <c r="H249" s="330"/>
      <c r="I249" s="330"/>
      <c r="J249" s="330"/>
      <c r="K249" s="331" t="s">
        <v>582</v>
      </c>
      <c r="L249" s="575" t="s">
        <v>583</v>
      </c>
      <c r="M249" s="575"/>
      <c r="N249" s="332"/>
      <c r="O249" s="333"/>
      <c r="P249" s="334"/>
      <c r="Q249" s="332"/>
      <c r="R249" s="350"/>
      <c r="S249" s="396"/>
      <c r="T249" s="396"/>
      <c r="U249" s="396"/>
      <c r="V249" s="397"/>
      <c r="W249" s="5"/>
    </row>
    <row r="250" spans="1:23" s="199" customFormat="1" ht="12.75">
      <c r="A250" s="4" t="s">
        <v>590</v>
      </c>
      <c r="B250" s="1">
        <v>1</v>
      </c>
      <c r="C250" s="1"/>
      <c r="D250" s="1"/>
      <c r="E250" s="1"/>
      <c r="F250" s="1">
        <v>5</v>
      </c>
      <c r="G250" s="1"/>
      <c r="H250" s="1"/>
      <c r="I250" s="1"/>
      <c r="J250" s="134" t="s">
        <v>374</v>
      </c>
      <c r="K250" s="335">
        <v>4</v>
      </c>
      <c r="L250" s="521" t="s">
        <v>584</v>
      </c>
      <c r="M250" s="522"/>
      <c r="N250" s="336">
        <f>N251</f>
        <v>0</v>
      </c>
      <c r="O250" s="336">
        <f>O251</f>
        <v>0</v>
      </c>
      <c r="P250" s="336">
        <f>P251</f>
        <v>9190976</v>
      </c>
      <c r="Q250" s="367">
        <f>Q251</f>
        <v>5908825</v>
      </c>
      <c r="R250" s="367">
        <f>R251</f>
        <v>0</v>
      </c>
      <c r="S250" s="405" t="e">
        <f>#REF!/N250</f>
        <v>#REF!</v>
      </c>
      <c r="T250" s="406" t="e">
        <f>P250/#REF!</f>
        <v>#REF!</v>
      </c>
      <c r="U250" s="406">
        <f>Q250/P250</f>
        <v>0.6428941822935889</v>
      </c>
      <c r="V250" s="406">
        <f>R250/Q250</f>
        <v>0</v>
      </c>
      <c r="W250" s="5"/>
    </row>
    <row r="251" spans="1:23" s="199" customFormat="1" ht="12.75" customHeight="1">
      <c r="A251" s="4" t="s">
        <v>590</v>
      </c>
      <c r="B251" s="1">
        <v>1</v>
      </c>
      <c r="C251" s="1"/>
      <c r="D251" s="1"/>
      <c r="E251" s="1"/>
      <c r="F251" s="1">
        <v>5</v>
      </c>
      <c r="G251" s="1"/>
      <c r="H251" s="1"/>
      <c r="I251" s="1"/>
      <c r="J251" s="134" t="s">
        <v>374</v>
      </c>
      <c r="K251" s="338">
        <v>42</v>
      </c>
      <c r="L251" s="517" t="s">
        <v>31</v>
      </c>
      <c r="M251" s="518"/>
      <c r="N251" s="340">
        <f>SUM(N259+N257+N252)</f>
        <v>0</v>
      </c>
      <c r="O251" s="340">
        <f>SUM(O259+O257+O252)</f>
        <v>0</v>
      </c>
      <c r="P251" s="340">
        <f>P252+P258+P259</f>
        <v>9190976</v>
      </c>
      <c r="Q251" s="339">
        <f>Q252+Q258+Q259</f>
        <v>5908825</v>
      </c>
      <c r="R251" s="339">
        <f>R252+R258+R259</f>
        <v>0</v>
      </c>
      <c r="S251" s="405" t="e">
        <f>#REF!/N251</f>
        <v>#REF!</v>
      </c>
      <c r="T251" s="406" t="e">
        <f>P251/#REF!</f>
        <v>#REF!</v>
      </c>
      <c r="U251" s="406">
        <f aca="true" t="shared" si="25" ref="U251:U270">Q251/P251</f>
        <v>0.6428941822935889</v>
      </c>
      <c r="V251" s="406">
        <f aca="true" t="shared" si="26" ref="V251:V270">R251/Q251</f>
        <v>0</v>
      </c>
      <c r="W251" s="5"/>
    </row>
    <row r="252" spans="1:23" s="199" customFormat="1" ht="12.75" customHeight="1">
      <c r="A252" s="4" t="s">
        <v>590</v>
      </c>
      <c r="B252" s="1">
        <v>1</v>
      </c>
      <c r="C252" s="1"/>
      <c r="D252" s="1"/>
      <c r="E252" s="1"/>
      <c r="F252" s="1">
        <v>5</v>
      </c>
      <c r="G252" s="1"/>
      <c r="H252" s="1"/>
      <c r="I252" s="1"/>
      <c r="J252" s="134" t="s">
        <v>374</v>
      </c>
      <c r="K252" s="338">
        <v>421</v>
      </c>
      <c r="L252" s="517" t="s">
        <v>16</v>
      </c>
      <c r="M252" s="518"/>
      <c r="N252" s="339">
        <v>0</v>
      </c>
      <c r="O252" s="339">
        <v>0</v>
      </c>
      <c r="P252" s="340">
        <f>P253+P254+P255+P256</f>
        <v>9190976</v>
      </c>
      <c r="Q252" s="339">
        <f>Q253+Q254+Q255+Q256</f>
        <v>3590519</v>
      </c>
      <c r="R252" s="339">
        <f>R253+R254+R255+R256</f>
        <v>0</v>
      </c>
      <c r="S252" s="405" t="e">
        <f>#REF!/N252</f>
        <v>#REF!</v>
      </c>
      <c r="T252" s="406" t="e">
        <f>P252/#REF!</f>
        <v>#REF!</v>
      </c>
      <c r="U252" s="406">
        <f t="shared" si="25"/>
        <v>0.39065698789769443</v>
      </c>
      <c r="V252" s="406">
        <f t="shared" si="26"/>
        <v>0</v>
      </c>
      <c r="W252" s="5"/>
    </row>
    <row r="253" spans="1:23" s="199" customFormat="1" ht="45" customHeight="1">
      <c r="A253" s="4" t="s">
        <v>590</v>
      </c>
      <c r="B253" s="1">
        <v>1</v>
      </c>
      <c r="C253" s="1"/>
      <c r="D253" s="1"/>
      <c r="E253" s="1"/>
      <c r="F253" s="1">
        <v>5</v>
      </c>
      <c r="G253" s="1"/>
      <c r="H253" s="1"/>
      <c r="I253" s="1"/>
      <c r="J253" s="134" t="s">
        <v>374</v>
      </c>
      <c r="K253" s="341">
        <v>4212</v>
      </c>
      <c r="L253" s="523" t="s">
        <v>621</v>
      </c>
      <c r="M253" s="524"/>
      <c r="N253" s="339">
        <v>0</v>
      </c>
      <c r="O253" s="339">
        <v>0</v>
      </c>
      <c r="P253" s="340">
        <v>8703353</v>
      </c>
      <c r="Q253" s="352">
        <v>3427978</v>
      </c>
      <c r="R253" s="265"/>
      <c r="S253" s="405" t="e">
        <f>#REF!/N253</f>
        <v>#REF!</v>
      </c>
      <c r="T253" s="406" t="e">
        <f>P253/#REF!</f>
        <v>#REF!</v>
      </c>
      <c r="U253" s="406">
        <f t="shared" si="25"/>
        <v>0.3938686618823803</v>
      </c>
      <c r="V253" s="406">
        <f t="shared" si="26"/>
        <v>0</v>
      </c>
      <c r="W253" s="5"/>
    </row>
    <row r="254" spans="1:23" s="199" customFormat="1" ht="12.75" customHeight="1" hidden="1">
      <c r="A254" s="4" t="s">
        <v>590</v>
      </c>
      <c r="B254" s="1">
        <v>1</v>
      </c>
      <c r="C254" s="1"/>
      <c r="D254" s="1"/>
      <c r="E254" s="1"/>
      <c r="F254" s="1">
        <v>5</v>
      </c>
      <c r="G254" s="1"/>
      <c r="H254" s="1"/>
      <c r="I254" s="1"/>
      <c r="J254" s="134" t="s">
        <v>374</v>
      </c>
      <c r="K254" s="341">
        <v>4212</v>
      </c>
      <c r="L254" s="511" t="s">
        <v>585</v>
      </c>
      <c r="M254" s="512"/>
      <c r="N254" s="339">
        <v>0</v>
      </c>
      <c r="O254" s="339">
        <v>0</v>
      </c>
      <c r="P254" s="340">
        <v>0</v>
      </c>
      <c r="Q254" s="352"/>
      <c r="R254" s="265"/>
      <c r="S254" s="405" t="e">
        <f>#REF!/N254</f>
        <v>#REF!</v>
      </c>
      <c r="T254" s="406" t="e">
        <f>P254/#REF!</f>
        <v>#REF!</v>
      </c>
      <c r="U254" s="406" t="e">
        <f t="shared" si="25"/>
        <v>#DIV/0!</v>
      </c>
      <c r="V254" s="406" t="e">
        <f t="shared" si="26"/>
        <v>#DIV/0!</v>
      </c>
      <c r="W254" s="5"/>
    </row>
    <row r="255" spans="1:23" s="199" customFormat="1" ht="69" customHeight="1">
      <c r="A255" s="4" t="s">
        <v>590</v>
      </c>
      <c r="B255" s="1">
        <v>1</v>
      </c>
      <c r="C255" s="1"/>
      <c r="D255" s="1"/>
      <c r="E255" s="1"/>
      <c r="F255" s="1">
        <v>5</v>
      </c>
      <c r="G255" s="1"/>
      <c r="H255" s="1"/>
      <c r="I255" s="1"/>
      <c r="J255" s="134" t="s">
        <v>374</v>
      </c>
      <c r="K255" s="341">
        <v>4212</v>
      </c>
      <c r="L255" s="523" t="s">
        <v>622</v>
      </c>
      <c r="M255" s="524"/>
      <c r="N255" s="339">
        <v>0</v>
      </c>
      <c r="O255" s="339">
        <v>0</v>
      </c>
      <c r="P255" s="340">
        <v>487623</v>
      </c>
      <c r="Q255" s="352">
        <v>162541</v>
      </c>
      <c r="R255" s="265"/>
      <c r="S255" s="405" t="e">
        <f>#REF!/N255</f>
        <v>#REF!</v>
      </c>
      <c r="T255" s="406" t="e">
        <f>P255/#REF!</f>
        <v>#REF!</v>
      </c>
      <c r="U255" s="406">
        <f t="shared" si="25"/>
        <v>0.3333333333333333</v>
      </c>
      <c r="V255" s="406">
        <f t="shared" si="26"/>
        <v>0</v>
      </c>
      <c r="W255" s="5"/>
    </row>
    <row r="256" spans="1:23" s="199" customFormat="1" ht="12.75" customHeight="1" hidden="1">
      <c r="A256" s="4" t="s">
        <v>590</v>
      </c>
      <c r="B256" s="1">
        <v>1</v>
      </c>
      <c r="C256" s="1"/>
      <c r="D256" s="1"/>
      <c r="E256" s="1"/>
      <c r="F256" s="1">
        <v>5</v>
      </c>
      <c r="G256" s="1"/>
      <c r="H256" s="1"/>
      <c r="I256" s="1"/>
      <c r="J256" s="134" t="s">
        <v>374</v>
      </c>
      <c r="K256" s="341">
        <v>4212</v>
      </c>
      <c r="L256" s="511" t="s">
        <v>586</v>
      </c>
      <c r="M256" s="512"/>
      <c r="N256" s="339">
        <v>0</v>
      </c>
      <c r="O256" s="339">
        <v>0</v>
      </c>
      <c r="P256" s="340">
        <v>0</v>
      </c>
      <c r="Q256" s="352"/>
      <c r="R256" s="265"/>
      <c r="S256" s="405" t="e">
        <f>#REF!/N256</f>
        <v>#REF!</v>
      </c>
      <c r="T256" s="406" t="e">
        <f>P256/#REF!</f>
        <v>#REF!</v>
      </c>
      <c r="U256" s="406" t="e">
        <f t="shared" si="25"/>
        <v>#DIV/0!</v>
      </c>
      <c r="V256" s="406" t="e">
        <f t="shared" si="26"/>
        <v>#DIV/0!</v>
      </c>
      <c r="W256" s="5"/>
    </row>
    <row r="257" spans="1:23" s="199" customFormat="1" ht="12.75">
      <c r="A257" s="4" t="s">
        <v>590</v>
      </c>
      <c r="B257" s="1">
        <v>1</v>
      </c>
      <c r="C257" s="1"/>
      <c r="D257" s="1"/>
      <c r="E257" s="1"/>
      <c r="F257" s="1">
        <v>5</v>
      </c>
      <c r="G257" s="1"/>
      <c r="H257" s="1"/>
      <c r="I257" s="1"/>
      <c r="J257" s="134" t="s">
        <v>374</v>
      </c>
      <c r="K257" s="338">
        <v>422</v>
      </c>
      <c r="L257" s="521" t="s">
        <v>587</v>
      </c>
      <c r="M257" s="522"/>
      <c r="N257" s="353">
        <f>N258</f>
        <v>0</v>
      </c>
      <c r="O257" s="353">
        <f>O258</f>
        <v>0</v>
      </c>
      <c r="P257" s="340">
        <f>P258</f>
        <v>0</v>
      </c>
      <c r="Q257" s="339">
        <f>Q258</f>
        <v>2318306</v>
      </c>
      <c r="R257" s="339">
        <f>R258</f>
        <v>0</v>
      </c>
      <c r="S257" s="405" t="e">
        <f>#REF!/N257</f>
        <v>#REF!</v>
      </c>
      <c r="T257" s="406" t="e">
        <f>P257/#REF!</f>
        <v>#REF!</v>
      </c>
      <c r="U257" s="406" t="e">
        <f t="shared" si="25"/>
        <v>#DIV/0!</v>
      </c>
      <c r="V257" s="406">
        <f t="shared" si="26"/>
        <v>0</v>
      </c>
      <c r="W257" s="5"/>
    </row>
    <row r="258" spans="1:23" s="199" customFormat="1" ht="52.5" customHeight="1">
      <c r="A258" s="4" t="s">
        <v>590</v>
      </c>
      <c r="B258" s="1">
        <v>1</v>
      </c>
      <c r="C258" s="1"/>
      <c r="D258" s="1"/>
      <c r="E258" s="1"/>
      <c r="F258" s="1">
        <v>5</v>
      </c>
      <c r="G258" s="1"/>
      <c r="H258" s="1"/>
      <c r="I258" s="1"/>
      <c r="J258" s="134" t="s">
        <v>374</v>
      </c>
      <c r="K258" s="341">
        <v>4227</v>
      </c>
      <c r="L258" s="511" t="s">
        <v>623</v>
      </c>
      <c r="M258" s="512"/>
      <c r="N258" s="339">
        <v>0</v>
      </c>
      <c r="O258" s="339">
        <v>0</v>
      </c>
      <c r="P258" s="340">
        <v>0</v>
      </c>
      <c r="Q258" s="352">
        <v>2318306</v>
      </c>
      <c r="R258" s="265"/>
      <c r="S258" s="405" t="e">
        <f>#REF!/N258</f>
        <v>#REF!</v>
      </c>
      <c r="T258" s="406" t="e">
        <f>P258/#REF!</f>
        <v>#REF!</v>
      </c>
      <c r="U258" s="406" t="e">
        <f t="shared" si="25"/>
        <v>#DIV/0!</v>
      </c>
      <c r="V258" s="406">
        <f t="shared" si="26"/>
        <v>0</v>
      </c>
      <c r="W258" s="5"/>
    </row>
    <row r="259" spans="1:23" s="199" customFormat="1" ht="12.75" customHeight="1">
      <c r="A259" s="4" t="s">
        <v>590</v>
      </c>
      <c r="B259" s="1">
        <v>1</v>
      </c>
      <c r="C259" s="1"/>
      <c r="D259" s="1"/>
      <c r="E259" s="1"/>
      <c r="F259" s="1">
        <v>5</v>
      </c>
      <c r="G259" s="1"/>
      <c r="H259" s="1"/>
      <c r="I259" s="1"/>
      <c r="J259" s="134" t="s">
        <v>374</v>
      </c>
      <c r="K259" s="338">
        <v>426</v>
      </c>
      <c r="L259" s="517" t="s">
        <v>198</v>
      </c>
      <c r="M259" s="518"/>
      <c r="N259" s="340">
        <f>SUM(N260:N260)</f>
        <v>0</v>
      </c>
      <c r="O259" s="340">
        <f>SUM(O260:O260)</f>
        <v>0</v>
      </c>
      <c r="P259" s="340">
        <f>SUM(P260:P260)</f>
        <v>0</v>
      </c>
      <c r="Q259" s="340">
        <f>SUM(Q260:Q260)</f>
        <v>0</v>
      </c>
      <c r="R259" s="340">
        <f>SUM(R260:R260)</f>
        <v>0</v>
      </c>
      <c r="S259" s="405" t="e">
        <f>#REF!/N259</f>
        <v>#REF!</v>
      </c>
      <c r="T259" s="406" t="e">
        <f>P259/#REF!</f>
        <v>#REF!</v>
      </c>
      <c r="U259" s="406" t="e">
        <f t="shared" si="25"/>
        <v>#DIV/0!</v>
      </c>
      <c r="V259" s="406" t="e">
        <f t="shared" si="26"/>
        <v>#DIV/0!</v>
      </c>
      <c r="W259" s="5"/>
    </row>
    <row r="260" spans="1:23" s="199" customFormat="1" ht="42.75" customHeight="1">
      <c r="A260" s="4" t="s">
        <v>590</v>
      </c>
      <c r="B260" s="1">
        <v>1</v>
      </c>
      <c r="C260" s="1"/>
      <c r="D260" s="1"/>
      <c r="E260" s="1"/>
      <c r="F260" s="1">
        <v>5</v>
      </c>
      <c r="G260" s="1"/>
      <c r="H260" s="1"/>
      <c r="I260" s="1"/>
      <c r="J260" s="134" t="s">
        <v>374</v>
      </c>
      <c r="K260" s="341">
        <v>4264</v>
      </c>
      <c r="L260" s="511" t="s">
        <v>588</v>
      </c>
      <c r="M260" s="512"/>
      <c r="N260" s="339">
        <v>0</v>
      </c>
      <c r="O260" s="339">
        <v>0</v>
      </c>
      <c r="P260" s="340">
        <v>0</v>
      </c>
      <c r="Q260" s="352"/>
      <c r="R260" s="265"/>
      <c r="S260" s="405" t="e">
        <f>#REF!/N260</f>
        <v>#REF!</v>
      </c>
      <c r="T260" s="406" t="e">
        <f>P260/#REF!</f>
        <v>#REF!</v>
      </c>
      <c r="U260" s="406" t="e">
        <f t="shared" si="25"/>
        <v>#DIV/0!</v>
      </c>
      <c r="V260" s="406" t="e">
        <f t="shared" si="26"/>
        <v>#DIV/0!</v>
      </c>
      <c r="W260" s="5"/>
    </row>
    <row r="261" spans="1:23" s="199" customFormat="1" ht="12.75" customHeight="1">
      <c r="A261" s="4" t="s">
        <v>590</v>
      </c>
      <c r="B261" s="1">
        <v>1</v>
      </c>
      <c r="C261" s="1"/>
      <c r="D261" s="1"/>
      <c r="E261" s="1"/>
      <c r="F261" s="1">
        <v>5</v>
      </c>
      <c r="G261" s="1"/>
      <c r="H261" s="1"/>
      <c r="I261" s="1"/>
      <c r="J261" s="134" t="s">
        <v>374</v>
      </c>
      <c r="K261" s="338">
        <v>3</v>
      </c>
      <c r="L261" s="519" t="s">
        <v>3</v>
      </c>
      <c r="M261" s="520"/>
      <c r="N261" s="339">
        <f>N262+N265</f>
        <v>0</v>
      </c>
      <c r="O261" s="339">
        <f>O262+O265</f>
        <v>0</v>
      </c>
      <c r="P261" s="340">
        <f>P262+P265</f>
        <v>341684</v>
      </c>
      <c r="Q261" s="339">
        <f>Q262+Q265</f>
        <v>234203</v>
      </c>
      <c r="R261" s="339">
        <f>R262+R265</f>
        <v>0</v>
      </c>
      <c r="S261" s="405" t="e">
        <f>#REF!/N261</f>
        <v>#REF!</v>
      </c>
      <c r="T261" s="406" t="e">
        <f>P261/#REF!</f>
        <v>#REF!</v>
      </c>
      <c r="U261" s="406">
        <f t="shared" si="25"/>
        <v>0.6854374217112887</v>
      </c>
      <c r="V261" s="406">
        <f t="shared" si="26"/>
        <v>0</v>
      </c>
      <c r="W261" s="5"/>
    </row>
    <row r="262" spans="1:23" s="199" customFormat="1" ht="12.75" customHeight="1">
      <c r="A262" s="4" t="s">
        <v>590</v>
      </c>
      <c r="B262" s="1">
        <v>1</v>
      </c>
      <c r="C262" s="1"/>
      <c r="D262" s="1"/>
      <c r="E262" s="1"/>
      <c r="F262" s="1">
        <v>5</v>
      </c>
      <c r="G262" s="1"/>
      <c r="H262" s="1"/>
      <c r="I262" s="1"/>
      <c r="J262" s="134" t="s">
        <v>374</v>
      </c>
      <c r="K262" s="338">
        <v>31</v>
      </c>
      <c r="L262" s="517" t="s">
        <v>5</v>
      </c>
      <c r="M262" s="518"/>
      <c r="N262" s="339">
        <f>N263</f>
        <v>0</v>
      </c>
      <c r="O262" s="339">
        <f>O263</f>
        <v>0</v>
      </c>
      <c r="P262" s="340">
        <f aca="true" t="shared" si="27" ref="P262:R263">P263</f>
        <v>228576</v>
      </c>
      <c r="Q262" s="339">
        <f t="shared" si="27"/>
        <v>133336</v>
      </c>
      <c r="R262" s="339">
        <f t="shared" si="27"/>
        <v>0</v>
      </c>
      <c r="S262" s="405" t="e">
        <f>#REF!/N262</f>
        <v>#REF!</v>
      </c>
      <c r="T262" s="406" t="e">
        <f>P262/#REF!</f>
        <v>#REF!</v>
      </c>
      <c r="U262" s="406">
        <f t="shared" si="25"/>
        <v>0.5833333333333334</v>
      </c>
      <c r="V262" s="406">
        <f t="shared" si="26"/>
        <v>0</v>
      </c>
      <c r="W262" s="5"/>
    </row>
    <row r="263" spans="1:23" s="199" customFormat="1" ht="12.75">
      <c r="A263" s="4" t="s">
        <v>590</v>
      </c>
      <c r="B263" s="1">
        <v>1</v>
      </c>
      <c r="C263" s="1"/>
      <c r="D263" s="1"/>
      <c r="E263" s="1"/>
      <c r="F263" s="1">
        <v>5</v>
      </c>
      <c r="G263" s="1"/>
      <c r="H263" s="1"/>
      <c r="I263" s="1"/>
      <c r="J263" s="134" t="s">
        <v>374</v>
      </c>
      <c r="K263" s="338">
        <v>311</v>
      </c>
      <c r="L263" s="517" t="s">
        <v>589</v>
      </c>
      <c r="M263" s="518"/>
      <c r="N263" s="339">
        <f>N264</f>
        <v>0</v>
      </c>
      <c r="O263" s="339">
        <f>O264</f>
        <v>0</v>
      </c>
      <c r="P263" s="340">
        <f t="shared" si="27"/>
        <v>228576</v>
      </c>
      <c r="Q263" s="339">
        <f t="shared" si="27"/>
        <v>133336</v>
      </c>
      <c r="R263" s="339">
        <f t="shared" si="27"/>
        <v>0</v>
      </c>
      <c r="S263" s="405" t="e">
        <f>#REF!/N263</f>
        <v>#REF!</v>
      </c>
      <c r="T263" s="406" t="e">
        <f>P263/#REF!</f>
        <v>#REF!</v>
      </c>
      <c r="U263" s="406">
        <f t="shared" si="25"/>
        <v>0.5833333333333334</v>
      </c>
      <c r="V263" s="406">
        <f t="shared" si="26"/>
        <v>0</v>
      </c>
      <c r="W263" s="5"/>
    </row>
    <row r="264" spans="1:23" s="199" customFormat="1" ht="68.25" customHeight="1">
      <c r="A264" s="4" t="s">
        <v>590</v>
      </c>
      <c r="B264" s="1">
        <v>1</v>
      </c>
      <c r="C264" s="1"/>
      <c r="D264" s="1"/>
      <c r="E264" s="1"/>
      <c r="F264" s="1">
        <v>5</v>
      </c>
      <c r="G264" s="1"/>
      <c r="H264" s="1"/>
      <c r="I264" s="1"/>
      <c r="J264" s="134" t="s">
        <v>374</v>
      </c>
      <c r="K264" s="338">
        <v>3111</v>
      </c>
      <c r="L264" s="511" t="s">
        <v>624</v>
      </c>
      <c r="M264" s="512"/>
      <c r="N264" s="339">
        <v>0</v>
      </c>
      <c r="O264" s="339">
        <v>0</v>
      </c>
      <c r="P264" s="340">
        <v>228576</v>
      </c>
      <c r="Q264" s="352">
        <v>133336</v>
      </c>
      <c r="R264" s="265"/>
      <c r="S264" s="405" t="e">
        <f>#REF!/N264</f>
        <v>#REF!</v>
      </c>
      <c r="T264" s="406" t="e">
        <f>P264/#REF!</f>
        <v>#REF!</v>
      </c>
      <c r="U264" s="406">
        <f t="shared" si="25"/>
        <v>0.5833333333333334</v>
      </c>
      <c r="V264" s="406">
        <f t="shared" si="26"/>
        <v>0</v>
      </c>
      <c r="W264" s="5"/>
    </row>
    <row r="265" spans="1:23" s="199" customFormat="1" ht="12.75" customHeight="1">
      <c r="A265" s="4" t="s">
        <v>590</v>
      </c>
      <c r="B265" s="1">
        <v>1</v>
      </c>
      <c r="C265" s="1"/>
      <c r="D265" s="1"/>
      <c r="E265" s="1"/>
      <c r="F265" s="1">
        <v>5</v>
      </c>
      <c r="G265" s="1"/>
      <c r="H265" s="1"/>
      <c r="I265" s="1"/>
      <c r="J265" s="134" t="s">
        <v>374</v>
      </c>
      <c r="K265" s="338">
        <v>32</v>
      </c>
      <c r="L265" s="517" t="s">
        <v>8</v>
      </c>
      <c r="M265" s="518"/>
      <c r="N265" s="339"/>
      <c r="O265" s="339"/>
      <c r="P265" s="340">
        <f>P266</f>
        <v>113108</v>
      </c>
      <c r="Q265" s="339">
        <f>Q266</f>
        <v>100867</v>
      </c>
      <c r="R265" s="339">
        <f>R266</f>
        <v>0</v>
      </c>
      <c r="S265" s="405" t="e">
        <f>#REF!/N265</f>
        <v>#REF!</v>
      </c>
      <c r="T265" s="406" t="e">
        <f>P265/#REF!</f>
        <v>#REF!</v>
      </c>
      <c r="U265" s="406">
        <f t="shared" si="25"/>
        <v>0.8917760016974927</v>
      </c>
      <c r="V265" s="406">
        <f t="shared" si="26"/>
        <v>0</v>
      </c>
      <c r="W265" s="5"/>
    </row>
    <row r="266" spans="1:23" s="199" customFormat="1" ht="12.75" customHeight="1">
      <c r="A266" s="4" t="s">
        <v>590</v>
      </c>
      <c r="B266" s="1">
        <v>1</v>
      </c>
      <c r="C266" s="1"/>
      <c r="D266" s="1"/>
      <c r="E266" s="1"/>
      <c r="F266" s="1">
        <v>5</v>
      </c>
      <c r="G266" s="1"/>
      <c r="H266" s="1"/>
      <c r="I266" s="1"/>
      <c r="J266" s="134" t="s">
        <v>374</v>
      </c>
      <c r="K266" s="338">
        <v>323</v>
      </c>
      <c r="L266" s="517" t="s">
        <v>10</v>
      </c>
      <c r="M266" s="518"/>
      <c r="N266" s="339"/>
      <c r="O266" s="339"/>
      <c r="P266" s="340">
        <f>P267+P268+P269+P270</f>
        <v>113108</v>
      </c>
      <c r="Q266" s="339">
        <f>Q267+Q268+Q269+Q270</f>
        <v>100867</v>
      </c>
      <c r="R266" s="339">
        <f>R267+R268+R269+R270</f>
        <v>0</v>
      </c>
      <c r="S266" s="405" t="e">
        <f>#REF!/N266</f>
        <v>#REF!</v>
      </c>
      <c r="T266" s="406" t="e">
        <f>P266/#REF!</f>
        <v>#REF!</v>
      </c>
      <c r="U266" s="406">
        <f t="shared" si="25"/>
        <v>0.8917760016974927</v>
      </c>
      <c r="V266" s="406">
        <f t="shared" si="26"/>
        <v>0</v>
      </c>
      <c r="W266" s="5"/>
    </row>
    <row r="267" spans="1:23" s="199" customFormat="1" ht="48" customHeight="1">
      <c r="A267" s="4" t="s">
        <v>590</v>
      </c>
      <c r="B267" s="1">
        <v>1</v>
      </c>
      <c r="C267" s="1"/>
      <c r="D267" s="1"/>
      <c r="E267" s="1"/>
      <c r="F267" s="1">
        <v>5</v>
      </c>
      <c r="G267" s="1"/>
      <c r="H267" s="1"/>
      <c r="I267" s="1"/>
      <c r="J267" s="134" t="s">
        <v>374</v>
      </c>
      <c r="K267" s="341">
        <v>3237</v>
      </c>
      <c r="L267" s="511" t="s">
        <v>625</v>
      </c>
      <c r="M267" s="512"/>
      <c r="N267" s="339">
        <v>0</v>
      </c>
      <c r="O267" s="339">
        <v>0</v>
      </c>
      <c r="P267" s="340">
        <v>93108</v>
      </c>
      <c r="Q267" s="352">
        <v>54313</v>
      </c>
      <c r="R267" s="265">
        <v>0</v>
      </c>
      <c r="S267" s="405" t="e">
        <f>#REF!/N267</f>
        <v>#REF!</v>
      </c>
      <c r="T267" s="406" t="e">
        <f>P267/#REF!</f>
        <v>#REF!</v>
      </c>
      <c r="U267" s="406">
        <f t="shared" si="25"/>
        <v>0.5833333333333334</v>
      </c>
      <c r="V267" s="406">
        <f t="shared" si="26"/>
        <v>0</v>
      </c>
      <c r="W267" s="5"/>
    </row>
    <row r="268" spans="1:23" s="199" customFormat="1" ht="45.75" customHeight="1">
      <c r="A268" s="4" t="s">
        <v>590</v>
      </c>
      <c r="B268" s="1">
        <v>1</v>
      </c>
      <c r="C268" s="1"/>
      <c r="D268" s="1"/>
      <c r="E268" s="1"/>
      <c r="F268" s="1">
        <v>5</v>
      </c>
      <c r="G268" s="1"/>
      <c r="H268" s="1"/>
      <c r="I268" s="1"/>
      <c r="J268" s="134" t="s">
        <v>374</v>
      </c>
      <c r="K268" s="338">
        <v>3233</v>
      </c>
      <c r="L268" s="511" t="s">
        <v>626</v>
      </c>
      <c r="M268" s="512"/>
      <c r="N268" s="339">
        <v>0</v>
      </c>
      <c r="O268" s="339">
        <v>0</v>
      </c>
      <c r="P268" s="340">
        <v>11000</v>
      </c>
      <c r="Q268" s="352">
        <v>0</v>
      </c>
      <c r="R268" s="265">
        <v>0</v>
      </c>
      <c r="S268" s="405" t="e">
        <f>#REF!/N268</f>
        <v>#REF!</v>
      </c>
      <c r="T268" s="406" t="e">
        <f>P268/#REF!</f>
        <v>#REF!</v>
      </c>
      <c r="U268" s="406">
        <f t="shared" si="25"/>
        <v>0</v>
      </c>
      <c r="V268" s="406" t="e">
        <f t="shared" si="26"/>
        <v>#DIV/0!</v>
      </c>
      <c r="W268" s="5"/>
    </row>
    <row r="269" spans="1:23" s="199" customFormat="1" ht="48.75" customHeight="1">
      <c r="A269" s="4" t="s">
        <v>590</v>
      </c>
      <c r="B269" s="1">
        <v>1</v>
      </c>
      <c r="C269" s="1"/>
      <c r="D269" s="1"/>
      <c r="E269" s="1"/>
      <c r="F269" s="1">
        <v>5</v>
      </c>
      <c r="G269" s="1"/>
      <c r="H269" s="1"/>
      <c r="I269" s="1"/>
      <c r="J269" s="134" t="s">
        <v>374</v>
      </c>
      <c r="K269" s="338">
        <v>3233</v>
      </c>
      <c r="L269" s="511" t="s">
        <v>627</v>
      </c>
      <c r="M269" s="512"/>
      <c r="N269" s="339">
        <v>0</v>
      </c>
      <c r="O269" s="339">
        <v>0</v>
      </c>
      <c r="P269" s="340">
        <v>9000</v>
      </c>
      <c r="Q269" s="352">
        <v>0</v>
      </c>
      <c r="R269" s="265">
        <v>0</v>
      </c>
      <c r="S269" s="405" t="e">
        <f>#REF!/N269</f>
        <v>#REF!</v>
      </c>
      <c r="T269" s="406" t="e">
        <f>P269/#REF!</f>
        <v>#REF!</v>
      </c>
      <c r="U269" s="406">
        <f t="shared" si="25"/>
        <v>0</v>
      </c>
      <c r="V269" s="406" t="e">
        <f t="shared" si="26"/>
        <v>#DIV/0!</v>
      </c>
      <c r="W269" s="5"/>
    </row>
    <row r="270" spans="1:23" s="199" customFormat="1" ht="50.25" customHeight="1">
      <c r="A270" s="4" t="s">
        <v>590</v>
      </c>
      <c r="B270" s="1">
        <v>1</v>
      </c>
      <c r="C270" s="1"/>
      <c r="D270" s="1"/>
      <c r="E270" s="1"/>
      <c r="F270" s="1">
        <v>5</v>
      </c>
      <c r="G270" s="1"/>
      <c r="H270" s="1"/>
      <c r="I270" s="1"/>
      <c r="J270" s="134" t="s">
        <v>374</v>
      </c>
      <c r="K270" s="341">
        <v>3237</v>
      </c>
      <c r="L270" s="511" t="s">
        <v>628</v>
      </c>
      <c r="M270" s="512"/>
      <c r="N270" s="339">
        <v>0</v>
      </c>
      <c r="O270" s="339">
        <v>0</v>
      </c>
      <c r="P270" s="340">
        <v>0</v>
      </c>
      <c r="Q270" s="352">
        <v>46554</v>
      </c>
      <c r="R270" s="265">
        <v>0</v>
      </c>
      <c r="S270" s="405" t="e">
        <f>#REF!/N270</f>
        <v>#REF!</v>
      </c>
      <c r="T270" s="406" t="e">
        <f>P270/#REF!</f>
        <v>#REF!</v>
      </c>
      <c r="U270" s="406" t="e">
        <f t="shared" si="25"/>
        <v>#DIV/0!</v>
      </c>
      <c r="V270" s="406">
        <f t="shared" si="26"/>
        <v>0</v>
      </c>
      <c r="W270" s="5"/>
    </row>
    <row r="271" spans="1:23" s="199" customFormat="1" ht="12.75">
      <c r="A271" s="325"/>
      <c r="B271" s="325"/>
      <c r="C271" s="325"/>
      <c r="D271" s="325"/>
      <c r="E271" s="325"/>
      <c r="F271" s="325"/>
      <c r="G271" s="325"/>
      <c r="H271" s="325"/>
      <c r="I271" s="325"/>
      <c r="J271" s="325"/>
      <c r="K271" s="72"/>
      <c r="L271" s="72" t="s">
        <v>126</v>
      </c>
      <c r="M271" s="72"/>
      <c r="N271" s="78">
        <f>SUM(N250+N261)</f>
        <v>0</v>
      </c>
      <c r="O271" s="78">
        <f>SUM(O250+O261)</f>
        <v>0</v>
      </c>
      <c r="P271" s="342">
        <f>SUM(P250+P261)</f>
        <v>9532660</v>
      </c>
      <c r="Q271" s="342">
        <f>SUM(Q250+Q261)</f>
        <v>6143028</v>
      </c>
      <c r="R271" s="342">
        <f>SUM(R250+R261)</f>
        <v>0</v>
      </c>
      <c r="S271" s="348" t="e">
        <f>#REF!/N271</f>
        <v>#REF!</v>
      </c>
      <c r="T271" s="360" t="e">
        <f>P271/#REF!</f>
        <v>#REF!</v>
      </c>
      <c r="U271" s="360">
        <f>Q271/P271</f>
        <v>0.6444190813477035</v>
      </c>
      <c r="V271" s="360">
        <f>R271/Q271</f>
        <v>0</v>
      </c>
      <c r="W271" s="5"/>
    </row>
    <row r="272" spans="1:23" s="199" customFormat="1" ht="12.75">
      <c r="A272" s="325"/>
      <c r="B272" s="325"/>
      <c r="C272" s="325"/>
      <c r="D272" s="325"/>
      <c r="E272" s="325"/>
      <c r="F272" s="325"/>
      <c r="G272" s="325"/>
      <c r="H272" s="325"/>
      <c r="I272" s="325"/>
      <c r="J272" s="325"/>
      <c r="K272" s="117"/>
      <c r="L272" s="117"/>
      <c r="M272" s="117"/>
      <c r="N272" s="114"/>
      <c r="O272" s="114"/>
      <c r="P272" s="354"/>
      <c r="Q272" s="354"/>
      <c r="R272" s="354"/>
      <c r="S272" s="407"/>
      <c r="T272" s="408"/>
      <c r="U272" s="408"/>
      <c r="V272" s="408"/>
      <c r="W272" s="5"/>
    </row>
    <row r="273" spans="1:23" s="199" customFormat="1" ht="36" customHeight="1">
      <c r="A273" s="330"/>
      <c r="B273" s="330"/>
      <c r="C273" s="330"/>
      <c r="D273" s="330"/>
      <c r="E273" s="330"/>
      <c r="F273" s="330"/>
      <c r="G273" s="330"/>
      <c r="H273" s="330"/>
      <c r="I273" s="330"/>
      <c r="J273" s="330"/>
      <c r="K273" s="355" t="s">
        <v>325</v>
      </c>
      <c r="L273" s="573" t="s">
        <v>629</v>
      </c>
      <c r="M273" s="574"/>
      <c r="N273" s="356"/>
      <c r="O273" s="356"/>
      <c r="P273" s="357"/>
      <c r="Q273" s="357"/>
      <c r="R273" s="357"/>
      <c r="S273" s="409"/>
      <c r="T273" s="410"/>
      <c r="U273" s="410"/>
      <c r="V273" s="410"/>
      <c r="W273" s="5"/>
    </row>
    <row r="274" spans="1:23" s="199" customFormat="1" ht="12.75">
      <c r="A274" s="325" t="s">
        <v>630</v>
      </c>
      <c r="B274" s="325"/>
      <c r="C274" s="325"/>
      <c r="D274" s="325"/>
      <c r="E274" s="325"/>
      <c r="F274" s="325">
        <v>5</v>
      </c>
      <c r="G274" s="325"/>
      <c r="H274" s="325"/>
      <c r="I274" s="325"/>
      <c r="J274" s="325" t="s">
        <v>374</v>
      </c>
      <c r="K274" s="146">
        <v>4</v>
      </c>
      <c r="L274" s="146" t="s">
        <v>4</v>
      </c>
      <c r="M274" s="146"/>
      <c r="N274" s="96">
        <f>N275</f>
        <v>0</v>
      </c>
      <c r="O274" s="96">
        <f>O275</f>
        <v>0</v>
      </c>
      <c r="P274" s="318">
        <f>P275</f>
        <v>730000</v>
      </c>
      <c r="Q274" s="96">
        <f>Q275</f>
        <v>1550000</v>
      </c>
      <c r="R274" s="96">
        <f>R275</f>
        <v>3270000</v>
      </c>
      <c r="S274" s="411" t="e">
        <f>#REF!/N274</f>
        <v>#REF!</v>
      </c>
      <c r="T274" s="371" t="e">
        <f>P274/#REF!</f>
        <v>#REF!</v>
      </c>
      <c r="U274" s="371">
        <f>Q274/P274</f>
        <v>2.1232876712328768</v>
      </c>
      <c r="V274" s="371">
        <f>R274/Q274</f>
        <v>2.109677419354839</v>
      </c>
      <c r="W274" s="5"/>
    </row>
    <row r="275" spans="1:23" s="199" customFormat="1" ht="12.75">
      <c r="A275" s="325" t="s">
        <v>630</v>
      </c>
      <c r="B275" s="325"/>
      <c r="C275" s="325"/>
      <c r="D275" s="325"/>
      <c r="E275" s="325"/>
      <c r="F275" s="325">
        <v>5</v>
      </c>
      <c r="G275" s="325"/>
      <c r="H275" s="325"/>
      <c r="I275" s="325"/>
      <c r="J275" s="325" t="s">
        <v>374</v>
      </c>
      <c r="K275" s="146">
        <v>42</v>
      </c>
      <c r="L275" s="146" t="s">
        <v>31</v>
      </c>
      <c r="M275" s="146"/>
      <c r="N275" s="96">
        <f>N276+N278</f>
        <v>0</v>
      </c>
      <c r="O275" s="96">
        <f aca="true" t="shared" si="28" ref="O275:V275">O276+O278</f>
        <v>0</v>
      </c>
      <c r="P275" s="318">
        <f>P276+P279</f>
        <v>730000</v>
      </c>
      <c r="Q275" s="96">
        <f>Q276+Q279</f>
        <v>1550000</v>
      </c>
      <c r="R275" s="96">
        <f>R276+R279</f>
        <v>3270000</v>
      </c>
      <c r="S275" s="411" t="e">
        <f t="shared" si="28"/>
        <v>#REF!</v>
      </c>
      <c r="T275" s="371" t="e">
        <f t="shared" si="28"/>
        <v>#REF!</v>
      </c>
      <c r="U275" s="371">
        <f t="shared" si="28"/>
        <v>3.7899543378995437</v>
      </c>
      <c r="V275" s="371">
        <f t="shared" si="28"/>
        <v>2.735483870967742</v>
      </c>
      <c r="W275" s="5"/>
    </row>
    <row r="276" spans="1:23" s="199" customFormat="1" ht="12.75">
      <c r="A276" s="325" t="s">
        <v>630</v>
      </c>
      <c r="B276" s="325"/>
      <c r="C276" s="325"/>
      <c r="D276" s="325"/>
      <c r="E276" s="325"/>
      <c r="F276" s="325">
        <v>5</v>
      </c>
      <c r="G276" s="325"/>
      <c r="H276" s="325"/>
      <c r="I276" s="325"/>
      <c r="J276" s="325" t="s">
        <v>374</v>
      </c>
      <c r="K276" s="146">
        <v>421</v>
      </c>
      <c r="L276" s="146" t="s">
        <v>16</v>
      </c>
      <c r="M276" s="146"/>
      <c r="N276" s="96">
        <f>N277</f>
        <v>0</v>
      </c>
      <c r="O276" s="96">
        <f>O277</f>
        <v>0</v>
      </c>
      <c r="P276" s="318">
        <f>SUM(P277:P278)</f>
        <v>730000</v>
      </c>
      <c r="Q276" s="96">
        <f>SUM(Q277:Q278)</f>
        <v>1550000</v>
      </c>
      <c r="R276" s="96">
        <f>SUM(R277:R278)</f>
        <v>2070000</v>
      </c>
      <c r="S276" s="411" t="e">
        <f>#REF!/N276</f>
        <v>#REF!</v>
      </c>
      <c r="T276" s="371" t="e">
        <f>P276/#REF!</f>
        <v>#REF!</v>
      </c>
      <c r="U276" s="371">
        <f aca="true" t="shared" si="29" ref="U276:V279">Q276/P276</f>
        <v>2.1232876712328768</v>
      </c>
      <c r="V276" s="371">
        <f t="shared" si="29"/>
        <v>1.335483870967742</v>
      </c>
      <c r="W276" s="5"/>
    </row>
    <row r="277" spans="1:23" s="199" customFormat="1" ht="12.75">
      <c r="A277" s="325" t="s">
        <v>630</v>
      </c>
      <c r="B277" s="325"/>
      <c r="C277" s="325"/>
      <c r="D277" s="325"/>
      <c r="E277" s="325"/>
      <c r="F277" s="325">
        <v>5</v>
      </c>
      <c r="G277" s="325"/>
      <c r="H277" s="325"/>
      <c r="I277" s="325"/>
      <c r="J277" s="325" t="s">
        <v>374</v>
      </c>
      <c r="K277" s="147">
        <v>4212</v>
      </c>
      <c r="L277" s="147" t="s">
        <v>631</v>
      </c>
      <c r="M277" s="147"/>
      <c r="N277" s="96">
        <v>0</v>
      </c>
      <c r="O277" s="108">
        <v>0</v>
      </c>
      <c r="P277" s="318">
        <v>700000</v>
      </c>
      <c r="Q277" s="367">
        <v>1500000</v>
      </c>
      <c r="R277" s="367">
        <v>2000000</v>
      </c>
      <c r="S277" s="412" t="e">
        <f>#REF!/N277</f>
        <v>#REF!</v>
      </c>
      <c r="T277" s="361" t="e">
        <f>P277/#REF!</f>
        <v>#REF!</v>
      </c>
      <c r="U277" s="361">
        <f t="shared" si="29"/>
        <v>2.142857142857143</v>
      </c>
      <c r="V277" s="361">
        <f t="shared" si="29"/>
        <v>1.3333333333333333</v>
      </c>
      <c r="W277" s="5"/>
    </row>
    <row r="278" spans="1:23" s="199" customFormat="1" ht="12.75">
      <c r="A278" s="325" t="s">
        <v>630</v>
      </c>
      <c r="B278" s="325"/>
      <c r="C278" s="325"/>
      <c r="D278" s="325"/>
      <c r="E278" s="325"/>
      <c r="F278" s="325">
        <v>5</v>
      </c>
      <c r="G278" s="325"/>
      <c r="H278" s="325"/>
      <c r="I278" s="325"/>
      <c r="J278" s="325" t="s">
        <v>374</v>
      </c>
      <c r="K278" s="147">
        <v>4212</v>
      </c>
      <c r="L278" s="147" t="s">
        <v>632</v>
      </c>
      <c r="M278" s="147"/>
      <c r="N278" s="108">
        <v>0</v>
      </c>
      <c r="O278" s="108">
        <f>O279</f>
        <v>0</v>
      </c>
      <c r="P278" s="318">
        <v>30000</v>
      </c>
      <c r="Q278" s="108">
        <v>50000</v>
      </c>
      <c r="R278" s="108">
        <v>70000</v>
      </c>
      <c r="S278" s="412" t="e">
        <f>#REF!/N278</f>
        <v>#REF!</v>
      </c>
      <c r="T278" s="361" t="e">
        <f>P278/#REF!</f>
        <v>#REF!</v>
      </c>
      <c r="U278" s="361">
        <f t="shared" si="29"/>
        <v>1.6666666666666667</v>
      </c>
      <c r="V278" s="361">
        <f t="shared" si="29"/>
        <v>1.4</v>
      </c>
      <c r="W278" s="5"/>
    </row>
    <row r="279" spans="1:23" s="199" customFormat="1" ht="12.75">
      <c r="A279" s="325" t="s">
        <v>630</v>
      </c>
      <c r="B279" s="325"/>
      <c r="C279" s="325"/>
      <c r="D279" s="325"/>
      <c r="E279" s="325"/>
      <c r="F279" s="325">
        <v>5</v>
      </c>
      <c r="G279" s="325"/>
      <c r="H279" s="325"/>
      <c r="I279" s="325"/>
      <c r="J279" s="325" t="s">
        <v>374</v>
      </c>
      <c r="K279" s="146">
        <v>422</v>
      </c>
      <c r="L279" s="146" t="s">
        <v>17</v>
      </c>
      <c r="M279" s="146"/>
      <c r="N279" s="96">
        <f>N280</f>
        <v>0</v>
      </c>
      <c r="O279" s="96">
        <f>O280</f>
        <v>0</v>
      </c>
      <c r="P279" s="318">
        <f>P280</f>
        <v>0</v>
      </c>
      <c r="Q279" s="96">
        <f>Q280</f>
        <v>0</v>
      </c>
      <c r="R279" s="96">
        <f>R280</f>
        <v>1200000</v>
      </c>
      <c r="S279" s="411" t="e">
        <f>#REF!/N279</f>
        <v>#REF!</v>
      </c>
      <c r="T279" s="371" t="e">
        <f>P279/#REF!</f>
        <v>#REF!</v>
      </c>
      <c r="U279" s="371" t="e">
        <f t="shared" si="29"/>
        <v>#DIV/0!</v>
      </c>
      <c r="V279" s="371" t="e">
        <f t="shared" si="29"/>
        <v>#DIV/0!</v>
      </c>
      <c r="W279" s="5"/>
    </row>
    <row r="280" spans="1:23" s="199" customFormat="1" ht="12.75">
      <c r="A280" s="325" t="s">
        <v>630</v>
      </c>
      <c r="B280" s="325"/>
      <c r="C280" s="325"/>
      <c r="D280" s="325"/>
      <c r="E280" s="325"/>
      <c r="F280" s="325">
        <v>5</v>
      </c>
      <c r="G280" s="325"/>
      <c r="H280" s="325"/>
      <c r="I280" s="325"/>
      <c r="J280" s="325" t="s">
        <v>374</v>
      </c>
      <c r="K280" s="147">
        <v>4227</v>
      </c>
      <c r="L280" s="147" t="s">
        <v>633</v>
      </c>
      <c r="M280" s="147"/>
      <c r="N280" s="96">
        <v>0</v>
      </c>
      <c r="O280" s="96">
        <v>0</v>
      </c>
      <c r="P280" s="318">
        <v>0</v>
      </c>
      <c r="Q280" s="96">
        <v>0</v>
      </c>
      <c r="R280" s="108">
        <v>1200000</v>
      </c>
      <c r="S280" s="411" t="e">
        <f>#REF!/N280</f>
        <v>#REF!</v>
      </c>
      <c r="T280" s="371" t="e">
        <f>P280/#REF!</f>
        <v>#REF!</v>
      </c>
      <c r="U280" s="371" t="e">
        <f aca="true" t="shared" si="30" ref="U280:V285">Q280/P280</f>
        <v>#DIV/0!</v>
      </c>
      <c r="V280" s="371" t="e">
        <f t="shared" si="30"/>
        <v>#DIV/0!</v>
      </c>
      <c r="W280" s="5"/>
    </row>
    <row r="281" spans="1:23" s="199" customFormat="1" ht="12.75">
      <c r="A281" s="325" t="s">
        <v>630</v>
      </c>
      <c r="B281" s="325"/>
      <c r="C281" s="325"/>
      <c r="D281" s="325"/>
      <c r="E281" s="325"/>
      <c r="F281" s="325">
        <v>5</v>
      </c>
      <c r="G281" s="325"/>
      <c r="H281" s="325"/>
      <c r="I281" s="325"/>
      <c r="J281" s="325" t="s">
        <v>374</v>
      </c>
      <c r="K281" s="146">
        <v>32</v>
      </c>
      <c r="L281" s="146" t="s">
        <v>8</v>
      </c>
      <c r="M281" s="146"/>
      <c r="N281" s="96">
        <f>N282</f>
        <v>0</v>
      </c>
      <c r="O281" s="96">
        <f>O282</f>
        <v>0</v>
      </c>
      <c r="P281" s="318">
        <f>P282</f>
        <v>35000</v>
      </c>
      <c r="Q281" s="96">
        <f>Q282</f>
        <v>50000</v>
      </c>
      <c r="R281" s="96">
        <f>R282</f>
        <v>80000</v>
      </c>
      <c r="S281" s="411" t="e">
        <f>#REF!/N281</f>
        <v>#REF!</v>
      </c>
      <c r="T281" s="371" t="e">
        <f>P281/#REF!</f>
        <v>#REF!</v>
      </c>
      <c r="U281" s="371">
        <f t="shared" si="30"/>
        <v>1.4285714285714286</v>
      </c>
      <c r="V281" s="371">
        <f t="shared" si="30"/>
        <v>1.6</v>
      </c>
      <c r="W281" s="5"/>
    </row>
    <row r="282" spans="1:23" s="199" customFormat="1" ht="12.75">
      <c r="A282" s="325" t="s">
        <v>630</v>
      </c>
      <c r="B282" s="325"/>
      <c r="C282" s="325"/>
      <c r="D282" s="325"/>
      <c r="E282" s="325"/>
      <c r="F282" s="325">
        <v>5</v>
      </c>
      <c r="G282" s="325"/>
      <c r="H282" s="325"/>
      <c r="I282" s="325"/>
      <c r="J282" s="325" t="s">
        <v>374</v>
      </c>
      <c r="K282" s="146">
        <v>323</v>
      </c>
      <c r="L282" s="146" t="s">
        <v>10</v>
      </c>
      <c r="M282" s="146"/>
      <c r="N282" s="96">
        <f>N283+N284</f>
        <v>0</v>
      </c>
      <c r="O282" s="96">
        <f>O283+O284</f>
        <v>0</v>
      </c>
      <c r="P282" s="318">
        <f>P283+P284</f>
        <v>35000</v>
      </c>
      <c r="Q282" s="96">
        <f>Q283+Q284</f>
        <v>50000</v>
      </c>
      <c r="R282" s="96">
        <f>R283+R284</f>
        <v>80000</v>
      </c>
      <c r="S282" s="411" t="e">
        <f>#REF!/N282</f>
        <v>#REF!</v>
      </c>
      <c r="T282" s="371" t="e">
        <f>P282/#REF!</f>
        <v>#REF!</v>
      </c>
      <c r="U282" s="371">
        <f t="shared" si="30"/>
        <v>1.4285714285714286</v>
      </c>
      <c r="V282" s="371">
        <f t="shared" si="30"/>
        <v>1.6</v>
      </c>
      <c r="W282" s="5"/>
    </row>
    <row r="283" spans="1:23" s="199" customFormat="1" ht="24" customHeight="1">
      <c r="A283" s="325" t="s">
        <v>630</v>
      </c>
      <c r="B283" s="325"/>
      <c r="C283" s="325"/>
      <c r="D283" s="325"/>
      <c r="E283" s="325"/>
      <c r="F283" s="325">
        <v>5</v>
      </c>
      <c r="G283" s="325"/>
      <c r="H283" s="325"/>
      <c r="I283" s="325"/>
      <c r="J283" s="325" t="s">
        <v>374</v>
      </c>
      <c r="K283" s="147">
        <v>3237</v>
      </c>
      <c r="L283" s="588" t="s">
        <v>634</v>
      </c>
      <c r="M283" s="589"/>
      <c r="N283" s="96"/>
      <c r="O283" s="96"/>
      <c r="P283" s="318">
        <v>35000</v>
      </c>
      <c r="Q283" s="108">
        <v>50000</v>
      </c>
      <c r="R283" s="108">
        <v>50000</v>
      </c>
      <c r="S283" s="411" t="e">
        <f>#REF!/N283</f>
        <v>#REF!</v>
      </c>
      <c r="T283" s="371" t="e">
        <f>P283/#REF!</f>
        <v>#REF!</v>
      </c>
      <c r="U283" s="371">
        <f t="shared" si="30"/>
        <v>1.4285714285714286</v>
      </c>
      <c r="V283" s="371">
        <f t="shared" si="30"/>
        <v>1</v>
      </c>
      <c r="W283" s="5"/>
    </row>
    <row r="284" spans="1:23" s="199" customFormat="1" ht="12.75">
      <c r="A284" s="325" t="s">
        <v>630</v>
      </c>
      <c r="B284" s="325"/>
      <c r="C284" s="325"/>
      <c r="D284" s="325"/>
      <c r="E284" s="325"/>
      <c r="F284" s="325">
        <v>5</v>
      </c>
      <c r="G284" s="325"/>
      <c r="H284" s="325"/>
      <c r="I284" s="325"/>
      <c r="J284" s="325" t="s">
        <v>374</v>
      </c>
      <c r="K284" s="147">
        <v>3237</v>
      </c>
      <c r="L284" s="147" t="s">
        <v>635</v>
      </c>
      <c r="M284" s="147"/>
      <c r="N284" s="96"/>
      <c r="O284" s="96"/>
      <c r="P284" s="318"/>
      <c r="Q284" s="108"/>
      <c r="R284" s="108">
        <v>30000</v>
      </c>
      <c r="S284" s="411" t="e">
        <f>#REF!/N284</f>
        <v>#REF!</v>
      </c>
      <c r="T284" s="371" t="e">
        <f>P284/#REF!</f>
        <v>#REF!</v>
      </c>
      <c r="U284" s="371" t="e">
        <f t="shared" si="30"/>
        <v>#DIV/0!</v>
      </c>
      <c r="V284" s="371" t="e">
        <f t="shared" si="30"/>
        <v>#DIV/0!</v>
      </c>
      <c r="W284" s="5"/>
    </row>
    <row r="285" spans="1:23" s="199" customFormat="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372"/>
      <c r="L285" s="372" t="s">
        <v>205</v>
      </c>
      <c r="M285" s="372"/>
      <c r="N285" s="373">
        <f>N274+N281</f>
        <v>0</v>
      </c>
      <c r="O285" s="373">
        <f>O274+O281</f>
        <v>0</v>
      </c>
      <c r="P285" s="374">
        <f>P274+P281</f>
        <v>765000</v>
      </c>
      <c r="Q285" s="373">
        <f>Q274+Q281</f>
        <v>1600000</v>
      </c>
      <c r="R285" s="373">
        <f>R274+R281</f>
        <v>3350000</v>
      </c>
      <c r="S285" s="413" t="e">
        <f>#REF!/N285</f>
        <v>#REF!</v>
      </c>
      <c r="T285" s="414" t="e">
        <f>P285/#REF!</f>
        <v>#REF!</v>
      </c>
      <c r="U285" s="414">
        <f t="shared" si="30"/>
        <v>2.0915032679738563</v>
      </c>
      <c r="V285" s="414">
        <f t="shared" si="30"/>
        <v>2.09375</v>
      </c>
      <c r="W285" s="5"/>
    </row>
    <row r="286" spans="1:23" s="199" customFormat="1" ht="12.75">
      <c r="A286" s="325"/>
      <c r="B286" s="325"/>
      <c r="C286" s="325"/>
      <c r="D286" s="325"/>
      <c r="E286" s="325"/>
      <c r="F286" s="325"/>
      <c r="G286" s="325"/>
      <c r="H286" s="325"/>
      <c r="I286" s="325"/>
      <c r="J286" s="325"/>
      <c r="K286" s="117"/>
      <c r="L286" s="117"/>
      <c r="M286" s="117"/>
      <c r="N286" s="114"/>
      <c r="O286" s="114"/>
      <c r="P286" s="354"/>
      <c r="Q286" s="354"/>
      <c r="R286" s="354"/>
      <c r="S286" s="407"/>
      <c r="T286" s="408"/>
      <c r="U286" s="408"/>
      <c r="V286" s="408"/>
      <c r="W286" s="5"/>
    </row>
    <row r="287" spans="1:23" ht="12.75">
      <c r="A287" s="22"/>
      <c r="B287" s="10"/>
      <c r="C287" s="126"/>
      <c r="D287" s="126"/>
      <c r="E287" s="126"/>
      <c r="F287" s="126"/>
      <c r="G287" s="81"/>
      <c r="H287" s="126"/>
      <c r="I287" s="126"/>
      <c r="J287" s="127"/>
      <c r="K287" s="69" t="s">
        <v>280</v>
      </c>
      <c r="L287" s="530" t="s">
        <v>283</v>
      </c>
      <c r="M287" s="530"/>
      <c r="N287" s="128"/>
      <c r="O287" s="128"/>
      <c r="P287" s="448"/>
      <c r="Q287" s="128"/>
      <c r="R287" s="128"/>
      <c r="S287" s="386"/>
      <c r="T287" s="386"/>
      <c r="U287" s="386"/>
      <c r="V287" s="386"/>
      <c r="W287" s="4"/>
    </row>
    <row r="288" spans="1:23" ht="12.75">
      <c r="A288" s="81" t="s">
        <v>281</v>
      </c>
      <c r="B288" s="126"/>
      <c r="C288" s="126"/>
      <c r="D288" s="126"/>
      <c r="E288" s="126"/>
      <c r="F288" s="126"/>
      <c r="G288" s="126"/>
      <c r="H288" s="126"/>
      <c r="I288" s="126"/>
      <c r="J288" s="127"/>
      <c r="K288" s="69" t="s">
        <v>28</v>
      </c>
      <c r="L288" s="546" t="s">
        <v>544</v>
      </c>
      <c r="M288" s="566"/>
      <c r="N288" s="128"/>
      <c r="O288" s="128"/>
      <c r="P288" s="448"/>
      <c r="Q288" s="128"/>
      <c r="R288" s="128"/>
      <c r="S288" s="386"/>
      <c r="T288" s="386"/>
      <c r="U288" s="386"/>
      <c r="V288" s="386"/>
      <c r="W288" s="48"/>
    </row>
    <row r="289" spans="1:23" ht="12.75">
      <c r="A289" s="21" t="s">
        <v>282</v>
      </c>
      <c r="B289" s="1"/>
      <c r="C289" s="1"/>
      <c r="D289" s="1"/>
      <c r="E289" s="1"/>
      <c r="F289" s="1">
        <v>5</v>
      </c>
      <c r="G289" s="1"/>
      <c r="H289" s="1"/>
      <c r="I289" s="1"/>
      <c r="J289" s="118" t="s">
        <v>374</v>
      </c>
      <c r="K289" s="104">
        <v>4</v>
      </c>
      <c r="L289" s="104" t="s">
        <v>4</v>
      </c>
      <c r="M289" s="104"/>
      <c r="N289" s="35">
        <f>N290</f>
        <v>53933</v>
      </c>
      <c r="O289" s="108">
        <f>O290</f>
        <v>50000</v>
      </c>
      <c r="P289" s="318">
        <f>P290</f>
        <v>350000</v>
      </c>
      <c r="Q289" s="108">
        <f>Q290</f>
        <v>1600000</v>
      </c>
      <c r="R289" s="108">
        <f>R290</f>
        <v>800000</v>
      </c>
      <c r="S289" s="361" t="e">
        <f>#REF!/N289</f>
        <v>#REF!</v>
      </c>
      <c r="T289" s="361" t="e">
        <f>P289/#REF!</f>
        <v>#REF!</v>
      </c>
      <c r="U289" s="361">
        <f>Q289/P289</f>
        <v>4.571428571428571</v>
      </c>
      <c r="V289" s="361">
        <f>R289/Q289</f>
        <v>0.5</v>
      </c>
      <c r="W289" s="4"/>
    </row>
    <row r="290" spans="1:23" ht="12.75">
      <c r="A290" s="21" t="s">
        <v>282</v>
      </c>
      <c r="B290" s="1"/>
      <c r="C290" s="1"/>
      <c r="D290" s="1"/>
      <c r="E290" s="1"/>
      <c r="F290" s="1">
        <v>5</v>
      </c>
      <c r="G290" s="1"/>
      <c r="H290" s="1"/>
      <c r="I290" s="1"/>
      <c r="J290" s="118" t="s">
        <v>374</v>
      </c>
      <c r="K290" s="105">
        <v>42</v>
      </c>
      <c r="L290" s="533" t="s">
        <v>31</v>
      </c>
      <c r="M290" s="542"/>
      <c r="N290" s="317">
        <f>N291+N295</f>
        <v>53933</v>
      </c>
      <c r="O290" s="317">
        <f aca="true" t="shared" si="31" ref="O290:V290">O291+O295</f>
        <v>50000</v>
      </c>
      <c r="P290" s="426">
        <f>P291+P295</f>
        <v>350000</v>
      </c>
      <c r="Q290" s="317">
        <f t="shared" si="31"/>
        <v>1600000</v>
      </c>
      <c r="R290" s="317">
        <f t="shared" si="31"/>
        <v>800000</v>
      </c>
      <c r="S290" s="347" t="e">
        <f t="shared" si="31"/>
        <v>#REF!</v>
      </c>
      <c r="T290" s="359" t="e">
        <f t="shared" si="31"/>
        <v>#REF!</v>
      </c>
      <c r="U290" s="359">
        <f t="shared" si="31"/>
        <v>6.4</v>
      </c>
      <c r="V290" s="359" t="e">
        <f t="shared" si="31"/>
        <v>#DIV/0!</v>
      </c>
      <c r="W290" s="4"/>
    </row>
    <row r="291" spans="1:23" ht="12.75">
      <c r="A291" s="21" t="s">
        <v>282</v>
      </c>
      <c r="B291" s="4"/>
      <c r="C291" s="4"/>
      <c r="D291" s="4"/>
      <c r="E291" s="4"/>
      <c r="F291" s="4">
        <v>5</v>
      </c>
      <c r="G291" s="4"/>
      <c r="H291" s="4"/>
      <c r="I291" s="4"/>
      <c r="J291" s="118" t="s">
        <v>374</v>
      </c>
      <c r="K291" s="270">
        <v>421</v>
      </c>
      <c r="L291" s="551" t="s">
        <v>16</v>
      </c>
      <c r="M291" s="552"/>
      <c r="N291" s="271">
        <f>SUM(N292:N294)</f>
        <v>0</v>
      </c>
      <c r="O291" s="271">
        <f>SUM(O292:O294)</f>
        <v>50000</v>
      </c>
      <c r="P291" s="340">
        <f>SUM(P292:P294)</f>
        <v>250000</v>
      </c>
      <c r="Q291" s="271">
        <f>SUM(Q292:Q294)</f>
        <v>1600000</v>
      </c>
      <c r="R291" s="271">
        <f>SUM(R292:R294)</f>
        <v>800000</v>
      </c>
      <c r="S291" s="361" t="e">
        <f>#REF!/N291</f>
        <v>#REF!</v>
      </c>
      <c r="T291" s="361" t="e">
        <f>P291/#REF!</f>
        <v>#REF!</v>
      </c>
      <c r="U291" s="361">
        <f aca="true" t="shared" si="32" ref="U291:V296">Q291/P291</f>
        <v>6.4</v>
      </c>
      <c r="V291" s="361">
        <f t="shared" si="32"/>
        <v>0.5</v>
      </c>
      <c r="W291" s="4"/>
    </row>
    <row r="292" spans="1:23" ht="48" customHeight="1">
      <c r="A292" s="4" t="s">
        <v>282</v>
      </c>
      <c r="B292" s="4"/>
      <c r="C292" s="4"/>
      <c r="D292" s="4"/>
      <c r="E292" s="4"/>
      <c r="F292" s="4">
        <v>5</v>
      </c>
      <c r="G292" s="4"/>
      <c r="H292" s="4"/>
      <c r="I292" s="4"/>
      <c r="J292" s="134" t="s">
        <v>374</v>
      </c>
      <c r="K292" s="341">
        <v>4212</v>
      </c>
      <c r="L292" s="511" t="s">
        <v>662</v>
      </c>
      <c r="M292" s="512"/>
      <c r="N292" s="175">
        <v>0</v>
      </c>
      <c r="O292" s="175">
        <v>0</v>
      </c>
      <c r="P292" s="340">
        <v>0</v>
      </c>
      <c r="Q292" s="175">
        <v>1500000</v>
      </c>
      <c r="R292" s="175">
        <v>700000</v>
      </c>
      <c r="S292" s="361" t="e">
        <f>#REF!/N292</f>
        <v>#REF!</v>
      </c>
      <c r="T292" s="361" t="e">
        <f>P292/#REF!</f>
        <v>#REF!</v>
      </c>
      <c r="U292" s="361" t="e">
        <f t="shared" si="32"/>
        <v>#DIV/0!</v>
      </c>
      <c r="V292" s="361">
        <f t="shared" si="32"/>
        <v>0.4666666666666667</v>
      </c>
      <c r="W292" s="4"/>
    </row>
    <row r="293" spans="1:23" ht="12.75">
      <c r="A293" s="21" t="s">
        <v>282</v>
      </c>
      <c r="B293" s="1"/>
      <c r="C293" s="1"/>
      <c r="D293" s="1"/>
      <c r="E293" s="1"/>
      <c r="F293" s="1">
        <v>5</v>
      </c>
      <c r="G293" s="1"/>
      <c r="H293" s="1"/>
      <c r="I293" s="1"/>
      <c r="J293" s="118" t="s">
        <v>374</v>
      </c>
      <c r="K293" s="28">
        <v>4213</v>
      </c>
      <c r="L293" s="560" t="s">
        <v>568</v>
      </c>
      <c r="M293" s="561"/>
      <c r="N293" s="31">
        <v>0</v>
      </c>
      <c r="O293" s="31">
        <v>50000</v>
      </c>
      <c r="P293" s="336">
        <v>150000</v>
      </c>
      <c r="Q293" s="31">
        <v>100000</v>
      </c>
      <c r="R293" s="31">
        <v>100000</v>
      </c>
      <c r="S293" s="361" t="e">
        <f>#REF!/N293</f>
        <v>#REF!</v>
      </c>
      <c r="T293" s="361" t="e">
        <f>P293/#REF!</f>
        <v>#REF!</v>
      </c>
      <c r="U293" s="361">
        <f t="shared" si="32"/>
        <v>0.6666666666666666</v>
      </c>
      <c r="V293" s="361">
        <f t="shared" si="32"/>
        <v>1</v>
      </c>
      <c r="W293" s="4"/>
    </row>
    <row r="294" spans="1:23" ht="12.75">
      <c r="A294" s="4" t="s">
        <v>282</v>
      </c>
      <c r="B294" s="1"/>
      <c r="C294" s="1"/>
      <c r="D294" s="1"/>
      <c r="E294" s="1"/>
      <c r="F294" s="1">
        <v>5</v>
      </c>
      <c r="G294" s="1"/>
      <c r="H294" s="1"/>
      <c r="I294" s="1"/>
      <c r="J294" s="134" t="s">
        <v>374</v>
      </c>
      <c r="K294" s="28">
        <v>4214</v>
      </c>
      <c r="L294" s="314" t="s">
        <v>636</v>
      </c>
      <c r="M294" s="33"/>
      <c r="N294" s="31">
        <v>0</v>
      </c>
      <c r="O294" s="31">
        <v>0</v>
      </c>
      <c r="P294" s="336">
        <v>100000</v>
      </c>
      <c r="Q294" s="31">
        <v>0</v>
      </c>
      <c r="R294" s="31">
        <v>0</v>
      </c>
      <c r="S294" s="361" t="e">
        <f>#REF!/N294</f>
        <v>#REF!</v>
      </c>
      <c r="T294" s="361" t="e">
        <f>P294/#REF!</f>
        <v>#REF!</v>
      </c>
      <c r="U294" s="361">
        <f t="shared" si="32"/>
        <v>0</v>
      </c>
      <c r="V294" s="361" t="e">
        <f t="shared" si="32"/>
        <v>#DIV/0!</v>
      </c>
      <c r="W294" s="4"/>
    </row>
    <row r="295" spans="1:23" ht="12.75">
      <c r="A295" s="4" t="s">
        <v>282</v>
      </c>
      <c r="B295" s="1"/>
      <c r="C295" s="1"/>
      <c r="D295" s="1"/>
      <c r="E295" s="1"/>
      <c r="F295" s="1">
        <v>5</v>
      </c>
      <c r="G295" s="1"/>
      <c r="H295" s="1"/>
      <c r="I295" s="1"/>
      <c r="J295" s="134" t="s">
        <v>374</v>
      </c>
      <c r="K295" s="315">
        <v>426</v>
      </c>
      <c r="L295" s="316" t="s">
        <v>576</v>
      </c>
      <c r="M295" s="163"/>
      <c r="N295" s="26">
        <f>N296</f>
        <v>53933</v>
      </c>
      <c r="O295" s="26">
        <f>O296</f>
        <v>0</v>
      </c>
      <c r="P295" s="336">
        <f>P296</f>
        <v>100000</v>
      </c>
      <c r="Q295" s="26">
        <f>Q296</f>
        <v>0</v>
      </c>
      <c r="R295" s="26">
        <f>R296</f>
        <v>0</v>
      </c>
      <c r="S295" s="361" t="e">
        <f>#REF!/N295</f>
        <v>#REF!</v>
      </c>
      <c r="T295" s="361" t="e">
        <f>P295/#REF!</f>
        <v>#REF!</v>
      </c>
      <c r="U295" s="361">
        <f t="shared" si="32"/>
        <v>0</v>
      </c>
      <c r="V295" s="361" t="e">
        <f t="shared" si="32"/>
        <v>#DIV/0!</v>
      </c>
      <c r="W295" s="4"/>
    </row>
    <row r="296" spans="1:23" ht="12.75">
      <c r="A296" s="4" t="s">
        <v>282</v>
      </c>
      <c r="B296" s="1"/>
      <c r="C296" s="1"/>
      <c r="D296" s="1"/>
      <c r="E296" s="1"/>
      <c r="F296" s="1">
        <v>5</v>
      </c>
      <c r="G296" s="1"/>
      <c r="H296" s="1"/>
      <c r="I296" s="1"/>
      <c r="J296" s="134" t="s">
        <v>374</v>
      </c>
      <c r="K296" s="28">
        <v>4264</v>
      </c>
      <c r="L296" s="314" t="s">
        <v>577</v>
      </c>
      <c r="M296" s="33"/>
      <c r="N296" s="31">
        <v>53933</v>
      </c>
      <c r="O296" s="31"/>
      <c r="P296" s="336">
        <v>100000</v>
      </c>
      <c r="Q296" s="31">
        <v>0</v>
      </c>
      <c r="R296" s="31">
        <v>0</v>
      </c>
      <c r="S296" s="361" t="e">
        <f>#REF!/N296</f>
        <v>#REF!</v>
      </c>
      <c r="T296" s="361" t="e">
        <f>P296/#REF!</f>
        <v>#REF!</v>
      </c>
      <c r="U296" s="361">
        <f t="shared" si="32"/>
        <v>0</v>
      </c>
      <c r="V296" s="361" t="e">
        <f t="shared" si="32"/>
        <v>#DIV/0!</v>
      </c>
      <c r="W296" s="4"/>
    </row>
    <row r="297" spans="1:23" ht="12.75">
      <c r="A297" s="57"/>
      <c r="B297" s="13"/>
      <c r="C297" s="13"/>
      <c r="D297" s="13"/>
      <c r="E297" s="13"/>
      <c r="F297" s="13"/>
      <c r="G297" s="13"/>
      <c r="H297" s="13"/>
      <c r="I297" s="13"/>
      <c r="J297" s="121"/>
      <c r="K297" s="72"/>
      <c r="L297" s="528" t="s">
        <v>205</v>
      </c>
      <c r="M297" s="508"/>
      <c r="N297" s="78">
        <f>N289</f>
        <v>53933</v>
      </c>
      <c r="O297" s="78">
        <f>O289</f>
        <v>50000</v>
      </c>
      <c r="P297" s="342">
        <f>P289</f>
        <v>350000</v>
      </c>
      <c r="Q297" s="78">
        <f>Q289</f>
        <v>1600000</v>
      </c>
      <c r="R297" s="78">
        <f>R289</f>
        <v>800000</v>
      </c>
      <c r="S297" s="387" t="e">
        <f>#REF!/N297</f>
        <v>#REF!</v>
      </c>
      <c r="T297" s="387" t="e">
        <f>P297/#REF!</f>
        <v>#REF!</v>
      </c>
      <c r="U297" s="387">
        <f>Q297/P297</f>
        <v>4.571428571428571</v>
      </c>
      <c r="V297" s="387">
        <f>R297/Q297</f>
        <v>0.5</v>
      </c>
      <c r="W297" s="4"/>
    </row>
    <row r="298" spans="1:23" ht="12.75">
      <c r="A298" s="21"/>
      <c r="B298" s="1"/>
      <c r="C298" s="1"/>
      <c r="D298" s="1"/>
      <c r="E298" s="1"/>
      <c r="F298" s="1"/>
      <c r="G298" s="1"/>
      <c r="H298" s="1"/>
      <c r="I298" s="1"/>
      <c r="J298" s="131"/>
      <c r="K298" s="49"/>
      <c r="L298" s="49"/>
      <c r="M298" s="49"/>
      <c r="N298" s="50"/>
      <c r="O298" s="50"/>
      <c r="P298" s="444"/>
      <c r="Q298" s="50"/>
      <c r="R298" s="50"/>
      <c r="S298" s="383"/>
      <c r="T298" s="383"/>
      <c r="U298" s="383"/>
      <c r="V298" s="383"/>
      <c r="W298" s="4"/>
    </row>
    <row r="299" spans="1:23" ht="12.75">
      <c r="A299" s="22" t="s">
        <v>286</v>
      </c>
      <c r="B299" s="10"/>
      <c r="C299" s="10"/>
      <c r="D299" s="10"/>
      <c r="E299" s="10"/>
      <c r="F299" s="10"/>
      <c r="G299" s="10"/>
      <c r="H299" s="10"/>
      <c r="I299" s="10"/>
      <c r="J299" s="132"/>
      <c r="K299" s="69" t="s">
        <v>284</v>
      </c>
      <c r="L299" s="68" t="s">
        <v>285</v>
      </c>
      <c r="M299" s="102"/>
      <c r="N299" s="133"/>
      <c r="O299" s="70"/>
      <c r="P299" s="448"/>
      <c r="Q299" s="70"/>
      <c r="R299" s="70"/>
      <c r="S299" s="386"/>
      <c r="T299" s="386"/>
      <c r="U299" s="386"/>
      <c r="V299" s="386"/>
      <c r="W299" s="4"/>
    </row>
    <row r="300" spans="1:23" ht="12.75">
      <c r="A300" s="22"/>
      <c r="B300" s="10"/>
      <c r="C300" s="10"/>
      <c r="D300" s="10"/>
      <c r="E300" s="10"/>
      <c r="F300" s="10"/>
      <c r="G300" s="10"/>
      <c r="H300" s="10"/>
      <c r="I300" s="10"/>
      <c r="J300" s="132"/>
      <c r="K300" s="67" t="s">
        <v>25</v>
      </c>
      <c r="L300" s="10" t="s">
        <v>61</v>
      </c>
      <c r="M300" s="10"/>
      <c r="N300" s="23"/>
      <c r="O300" s="23"/>
      <c r="P300" s="445"/>
      <c r="Q300" s="23"/>
      <c r="R300" s="23"/>
      <c r="S300" s="377"/>
      <c r="T300" s="377"/>
      <c r="U300" s="377"/>
      <c r="V300" s="377"/>
      <c r="W300" s="4"/>
    </row>
    <row r="301" spans="1:23" ht="12.75">
      <c r="A301" s="21" t="s">
        <v>232</v>
      </c>
      <c r="B301" s="1">
        <v>1</v>
      </c>
      <c r="C301" s="1"/>
      <c r="D301" s="1">
        <v>3</v>
      </c>
      <c r="E301" s="1"/>
      <c r="F301" s="1"/>
      <c r="G301" s="1"/>
      <c r="H301" s="1"/>
      <c r="I301" s="1"/>
      <c r="J301" s="134">
        <v>133</v>
      </c>
      <c r="K301" s="104">
        <v>4</v>
      </c>
      <c r="L301" s="104" t="s">
        <v>30</v>
      </c>
      <c r="M301" s="104"/>
      <c r="N301" s="27">
        <f>N302</f>
        <v>37500</v>
      </c>
      <c r="O301" s="27">
        <f aca="true" t="shared" si="33" ref="O301:R303">O302</f>
        <v>300000</v>
      </c>
      <c r="P301" s="318">
        <f t="shared" si="33"/>
        <v>80000</v>
      </c>
      <c r="Q301" s="96">
        <f t="shared" si="33"/>
        <v>90000</v>
      </c>
      <c r="R301" s="96">
        <f t="shared" si="33"/>
        <v>90000</v>
      </c>
      <c r="S301" s="361" t="e">
        <f>#REF!/N301</f>
        <v>#REF!</v>
      </c>
      <c r="T301" s="361" t="e">
        <f>P301/#REF!</f>
        <v>#REF!</v>
      </c>
      <c r="U301" s="361">
        <f aca="true" t="shared" si="34" ref="U301:V305">Q301/P301</f>
        <v>1.125</v>
      </c>
      <c r="V301" s="361">
        <f t="shared" si="34"/>
        <v>1</v>
      </c>
      <c r="W301" s="4"/>
    </row>
    <row r="302" spans="1:23" ht="12.75">
      <c r="A302" s="21" t="s">
        <v>232</v>
      </c>
      <c r="B302" s="1">
        <v>1</v>
      </c>
      <c r="C302" s="1"/>
      <c r="D302" s="1">
        <v>3</v>
      </c>
      <c r="E302" s="1"/>
      <c r="F302" s="1"/>
      <c r="G302" s="1"/>
      <c r="H302" s="1"/>
      <c r="I302" s="1"/>
      <c r="J302" s="134">
        <v>133</v>
      </c>
      <c r="K302" s="120">
        <v>42</v>
      </c>
      <c r="L302" s="533" t="s">
        <v>31</v>
      </c>
      <c r="M302" s="534"/>
      <c r="N302" s="191">
        <f>N303</f>
        <v>37500</v>
      </c>
      <c r="O302" s="191">
        <f t="shared" si="33"/>
        <v>300000</v>
      </c>
      <c r="P302" s="318">
        <f t="shared" si="33"/>
        <v>80000</v>
      </c>
      <c r="Q302" s="277">
        <f t="shared" si="33"/>
        <v>90000</v>
      </c>
      <c r="R302" s="277">
        <f t="shared" si="33"/>
        <v>90000</v>
      </c>
      <c r="S302" s="361" t="e">
        <f>#REF!/N302</f>
        <v>#REF!</v>
      </c>
      <c r="T302" s="361" t="e">
        <f>P302/#REF!</f>
        <v>#REF!</v>
      </c>
      <c r="U302" s="361">
        <f t="shared" si="34"/>
        <v>1.125</v>
      </c>
      <c r="V302" s="361">
        <f t="shared" si="34"/>
        <v>1</v>
      </c>
      <c r="W302" s="4"/>
    </row>
    <row r="303" spans="1:23" ht="12.75">
      <c r="A303" s="21" t="s">
        <v>232</v>
      </c>
      <c r="B303" s="1">
        <v>1</v>
      </c>
      <c r="C303" s="1"/>
      <c r="D303" s="1">
        <v>3</v>
      </c>
      <c r="E303" s="1"/>
      <c r="F303" s="1"/>
      <c r="G303" s="1"/>
      <c r="H303" s="1"/>
      <c r="I303" s="1"/>
      <c r="J303" s="134">
        <v>133</v>
      </c>
      <c r="K303" s="119">
        <v>426</v>
      </c>
      <c r="L303" s="531" t="s">
        <v>33</v>
      </c>
      <c r="M303" s="532"/>
      <c r="N303" s="268">
        <f>N304</f>
        <v>37500</v>
      </c>
      <c r="O303" s="268">
        <f t="shared" si="33"/>
        <v>300000</v>
      </c>
      <c r="P303" s="318">
        <f t="shared" si="33"/>
        <v>80000</v>
      </c>
      <c r="Q303" s="265">
        <f t="shared" si="33"/>
        <v>90000</v>
      </c>
      <c r="R303" s="265">
        <f t="shared" si="33"/>
        <v>90000</v>
      </c>
      <c r="S303" s="361" t="e">
        <f>#REF!/N303</f>
        <v>#REF!</v>
      </c>
      <c r="T303" s="361" t="e">
        <f>P303/#REF!</f>
        <v>#REF!</v>
      </c>
      <c r="U303" s="361">
        <f t="shared" si="34"/>
        <v>1.125</v>
      </c>
      <c r="V303" s="361">
        <f t="shared" si="34"/>
        <v>1</v>
      </c>
      <c r="W303" s="4"/>
    </row>
    <row r="304" spans="1:23" ht="22.5" customHeight="1">
      <c r="A304" s="21" t="s">
        <v>232</v>
      </c>
      <c r="B304" s="1">
        <v>1</v>
      </c>
      <c r="C304" s="1"/>
      <c r="D304" s="1">
        <v>3</v>
      </c>
      <c r="E304" s="1"/>
      <c r="F304" s="1"/>
      <c r="G304" s="1"/>
      <c r="H304" s="1"/>
      <c r="I304" s="1"/>
      <c r="J304" s="135">
        <v>133</v>
      </c>
      <c r="K304" s="120">
        <v>4263</v>
      </c>
      <c r="L304" s="544" t="s">
        <v>559</v>
      </c>
      <c r="M304" s="545"/>
      <c r="N304" s="191">
        <v>37500</v>
      </c>
      <c r="O304" s="191">
        <v>300000</v>
      </c>
      <c r="P304" s="318">
        <v>80000</v>
      </c>
      <c r="Q304" s="277">
        <v>90000</v>
      </c>
      <c r="R304" s="277">
        <v>90000</v>
      </c>
      <c r="S304" s="361" t="e">
        <f>#REF!/N304</f>
        <v>#REF!</v>
      </c>
      <c r="T304" s="361" t="e">
        <f>P304/#REF!</f>
        <v>#REF!</v>
      </c>
      <c r="U304" s="361">
        <f t="shared" si="34"/>
        <v>1.125</v>
      </c>
      <c r="V304" s="361">
        <f t="shared" si="34"/>
        <v>1</v>
      </c>
      <c r="W304" s="4"/>
    </row>
    <row r="305" spans="1:23" ht="12.75">
      <c r="A305" s="57"/>
      <c r="B305" s="13"/>
      <c r="C305" s="13"/>
      <c r="D305" s="13"/>
      <c r="E305" s="13"/>
      <c r="F305" s="13"/>
      <c r="G305" s="13"/>
      <c r="H305" s="13"/>
      <c r="I305" s="13"/>
      <c r="J305" s="13"/>
      <c r="K305" s="287"/>
      <c r="L305" s="528" t="s">
        <v>205</v>
      </c>
      <c r="M305" s="508"/>
      <c r="N305" s="78">
        <f>N301</f>
        <v>37500</v>
      </c>
      <c r="O305" s="78">
        <f>O301</f>
        <v>300000</v>
      </c>
      <c r="P305" s="342">
        <f>P301</f>
        <v>80000</v>
      </c>
      <c r="Q305" s="78">
        <f>Q301</f>
        <v>90000</v>
      </c>
      <c r="R305" s="78">
        <f>R301</f>
        <v>90000</v>
      </c>
      <c r="S305" s="387" t="e">
        <f>#REF!/N305</f>
        <v>#REF!</v>
      </c>
      <c r="T305" s="387" t="e">
        <f>P305/#REF!</f>
        <v>#REF!</v>
      </c>
      <c r="U305" s="387">
        <f t="shared" si="34"/>
        <v>1.125</v>
      </c>
      <c r="V305" s="387">
        <f t="shared" si="34"/>
        <v>1</v>
      </c>
      <c r="W305" s="4"/>
    </row>
    <row r="306" spans="1:2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49"/>
      <c r="L306" s="49"/>
      <c r="M306" s="49"/>
      <c r="N306" s="50"/>
      <c r="O306" s="50"/>
      <c r="P306" s="444"/>
      <c r="Q306" s="50"/>
      <c r="R306" s="50"/>
      <c r="S306" s="383"/>
      <c r="T306" s="383"/>
      <c r="U306" s="383"/>
      <c r="V306" s="383"/>
      <c r="W306" s="4"/>
    </row>
    <row r="307" spans="1:2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36" t="s">
        <v>287</v>
      </c>
      <c r="L307" s="137" t="s">
        <v>397</v>
      </c>
      <c r="M307" s="137"/>
      <c r="N307" s="70"/>
      <c r="O307" s="70"/>
      <c r="P307" s="448"/>
      <c r="Q307" s="70"/>
      <c r="R307" s="70"/>
      <c r="S307" s="386"/>
      <c r="T307" s="386"/>
      <c r="U307" s="386"/>
      <c r="V307" s="386"/>
      <c r="W307" s="4"/>
    </row>
    <row r="308" spans="1:23" ht="12.75">
      <c r="A308" s="22"/>
      <c r="B308" s="10"/>
      <c r="C308" s="10"/>
      <c r="D308" s="10"/>
      <c r="E308" s="10"/>
      <c r="F308" s="10"/>
      <c r="G308" s="10"/>
      <c r="H308" s="10"/>
      <c r="I308" s="10"/>
      <c r="J308" s="10"/>
      <c r="K308" s="67" t="s">
        <v>28</v>
      </c>
      <c r="L308" s="556" t="s">
        <v>62</v>
      </c>
      <c r="M308" s="557"/>
      <c r="N308" s="23"/>
      <c r="O308" s="23"/>
      <c r="P308" s="445"/>
      <c r="Q308" s="56"/>
      <c r="R308" s="56"/>
      <c r="S308" s="377"/>
      <c r="T308" s="377"/>
      <c r="U308" s="377"/>
      <c r="V308" s="377"/>
      <c r="W308" s="4"/>
    </row>
    <row r="309" spans="1:23" ht="12.75">
      <c r="A309" s="22" t="s">
        <v>288</v>
      </c>
      <c r="B309" s="22"/>
      <c r="C309" s="22"/>
      <c r="D309" s="22"/>
      <c r="E309" s="22"/>
      <c r="F309" s="22"/>
      <c r="G309" s="22"/>
      <c r="H309" s="22"/>
      <c r="I309" s="22"/>
      <c r="J309" s="22">
        <v>300</v>
      </c>
      <c r="K309" s="81" t="s">
        <v>195</v>
      </c>
      <c r="L309" s="81"/>
      <c r="M309" s="81"/>
      <c r="N309" s="138"/>
      <c r="O309" s="138"/>
      <c r="P309" s="448"/>
      <c r="Q309" s="138"/>
      <c r="R309" s="138"/>
      <c r="S309" s="386"/>
      <c r="T309" s="386"/>
      <c r="U309" s="386"/>
      <c r="V309" s="386"/>
      <c r="W309" s="4"/>
    </row>
    <row r="310" spans="1:23" ht="12.75">
      <c r="A310" s="21" t="s">
        <v>289</v>
      </c>
      <c r="B310" s="1">
        <v>1</v>
      </c>
      <c r="C310" s="1"/>
      <c r="D310" s="1">
        <v>3</v>
      </c>
      <c r="E310" s="1"/>
      <c r="F310" s="1"/>
      <c r="G310" s="1"/>
      <c r="H310" s="1"/>
      <c r="I310" s="1"/>
      <c r="J310" s="139" t="s">
        <v>398</v>
      </c>
      <c r="K310" s="104">
        <v>3</v>
      </c>
      <c r="L310" s="104" t="s">
        <v>3</v>
      </c>
      <c r="M310" s="104"/>
      <c r="N310" s="96">
        <f>N317+N312+N314</f>
        <v>246500</v>
      </c>
      <c r="O310" s="96">
        <f>O317+O312+O314</f>
        <v>230000</v>
      </c>
      <c r="P310" s="318">
        <f>P317+P312+P314</f>
        <v>270000</v>
      </c>
      <c r="Q310" s="96">
        <f>Q317+Q312+Q314</f>
        <v>270000</v>
      </c>
      <c r="R310" s="96">
        <f>R317+R312+R314</f>
        <v>240000</v>
      </c>
      <c r="S310" s="361" t="e">
        <f>#REF!/N310</f>
        <v>#REF!</v>
      </c>
      <c r="T310" s="361" t="e">
        <f>P310/#REF!</f>
        <v>#REF!</v>
      </c>
      <c r="U310" s="361">
        <f>Q310/P310</f>
        <v>1</v>
      </c>
      <c r="V310" s="361">
        <f>R310/Q310</f>
        <v>0.8888888888888888</v>
      </c>
      <c r="W310" s="4"/>
    </row>
    <row r="311" spans="1:23" ht="12.75">
      <c r="A311" s="21" t="s">
        <v>289</v>
      </c>
      <c r="B311" s="1">
        <v>1</v>
      </c>
      <c r="C311" s="1"/>
      <c r="D311" s="1">
        <v>3</v>
      </c>
      <c r="E311" s="1"/>
      <c r="F311" s="1"/>
      <c r="G311" s="1"/>
      <c r="H311" s="1"/>
      <c r="I311" s="1"/>
      <c r="J311" s="139" t="s">
        <v>398</v>
      </c>
      <c r="K311" s="105">
        <v>36</v>
      </c>
      <c r="L311" s="106" t="s">
        <v>591</v>
      </c>
      <c r="M311" s="107"/>
      <c r="N311" s="108">
        <f>N312</f>
        <v>46500</v>
      </c>
      <c r="O311" s="108">
        <f aca="true" t="shared" si="35" ref="O311:R312">O312</f>
        <v>0</v>
      </c>
      <c r="P311" s="318">
        <f t="shared" si="35"/>
        <v>0</v>
      </c>
      <c r="Q311" s="108">
        <f t="shared" si="35"/>
        <v>0</v>
      </c>
      <c r="R311" s="108">
        <f t="shared" si="35"/>
        <v>0</v>
      </c>
      <c r="S311" s="361" t="e">
        <f>#REF!/N311</f>
        <v>#REF!</v>
      </c>
      <c r="T311" s="361" t="e">
        <f>P311/#REF!</f>
        <v>#REF!</v>
      </c>
      <c r="U311" s="361" t="e">
        <f aca="true" t="shared" si="36" ref="U311:U322">Q311/P311</f>
        <v>#DIV/0!</v>
      </c>
      <c r="V311" s="361" t="e">
        <f aca="true" t="shared" si="37" ref="V311:V322">R311/Q311</f>
        <v>#DIV/0!</v>
      </c>
      <c r="W311" s="4"/>
    </row>
    <row r="312" spans="1:23" ht="12.75">
      <c r="A312" s="21" t="s">
        <v>289</v>
      </c>
      <c r="B312" s="1">
        <v>1</v>
      </c>
      <c r="C312" s="1"/>
      <c r="D312" s="1">
        <v>3</v>
      </c>
      <c r="E312" s="1"/>
      <c r="F312" s="1"/>
      <c r="G312" s="1"/>
      <c r="H312" s="1"/>
      <c r="I312" s="1"/>
      <c r="J312" s="139" t="s">
        <v>398</v>
      </c>
      <c r="K312" s="104">
        <v>366</v>
      </c>
      <c r="L312" s="343" t="s">
        <v>592</v>
      </c>
      <c r="M312" s="115"/>
      <c r="N312" s="96">
        <f>N313</f>
        <v>46500</v>
      </c>
      <c r="O312" s="96">
        <f t="shared" si="35"/>
        <v>0</v>
      </c>
      <c r="P312" s="318">
        <f t="shared" si="35"/>
        <v>0</v>
      </c>
      <c r="Q312" s="96">
        <f t="shared" si="35"/>
        <v>0</v>
      </c>
      <c r="R312" s="96">
        <f t="shared" si="35"/>
        <v>0</v>
      </c>
      <c r="S312" s="361" t="e">
        <f>#REF!/N312</f>
        <v>#REF!</v>
      </c>
      <c r="T312" s="361" t="e">
        <f>P312/#REF!</f>
        <v>#REF!</v>
      </c>
      <c r="U312" s="361" t="e">
        <f t="shared" si="36"/>
        <v>#DIV/0!</v>
      </c>
      <c r="V312" s="361" t="e">
        <f t="shared" si="37"/>
        <v>#DIV/0!</v>
      </c>
      <c r="W312" s="4"/>
    </row>
    <row r="313" spans="1:23" ht="12.75">
      <c r="A313" s="21" t="s">
        <v>289</v>
      </c>
      <c r="B313" s="1">
        <v>1</v>
      </c>
      <c r="C313" s="1"/>
      <c r="D313" s="1">
        <v>3</v>
      </c>
      <c r="E313" s="1"/>
      <c r="F313" s="1"/>
      <c r="G313" s="1"/>
      <c r="H313" s="1"/>
      <c r="I313" s="1"/>
      <c r="J313" s="139" t="s">
        <v>398</v>
      </c>
      <c r="K313" s="105">
        <v>3662</v>
      </c>
      <c r="L313" s="106" t="s">
        <v>593</v>
      </c>
      <c r="M313" s="107"/>
      <c r="N313" s="108">
        <v>46500</v>
      </c>
      <c r="O313" s="108">
        <v>0</v>
      </c>
      <c r="P313" s="318">
        <v>0</v>
      </c>
      <c r="Q313" s="108">
        <v>0</v>
      </c>
      <c r="R313" s="108">
        <v>0</v>
      </c>
      <c r="S313" s="361" t="e">
        <f>#REF!/N313</f>
        <v>#REF!</v>
      </c>
      <c r="T313" s="361" t="e">
        <f>P313/#REF!</f>
        <v>#REF!</v>
      </c>
      <c r="U313" s="361" t="e">
        <f t="shared" si="36"/>
        <v>#DIV/0!</v>
      </c>
      <c r="V313" s="361" t="e">
        <f t="shared" si="37"/>
        <v>#DIV/0!</v>
      </c>
      <c r="W313" s="4"/>
    </row>
    <row r="314" spans="1:23" ht="12.75">
      <c r="A314" s="21" t="s">
        <v>289</v>
      </c>
      <c r="B314" s="1">
        <v>1</v>
      </c>
      <c r="C314" s="1"/>
      <c r="D314" s="1">
        <v>3</v>
      </c>
      <c r="E314" s="1"/>
      <c r="F314" s="1"/>
      <c r="G314" s="1"/>
      <c r="H314" s="1"/>
      <c r="I314" s="1"/>
      <c r="J314" s="131" t="s">
        <v>398</v>
      </c>
      <c r="K314" s="105">
        <v>37</v>
      </c>
      <c r="L314" s="106" t="s">
        <v>637</v>
      </c>
      <c r="M314" s="107"/>
      <c r="N314" s="108">
        <f>N315</f>
        <v>0</v>
      </c>
      <c r="O314" s="108">
        <f aca="true" t="shared" si="38" ref="O314:R315">O315</f>
        <v>0</v>
      </c>
      <c r="P314" s="318">
        <f t="shared" si="38"/>
        <v>10000</v>
      </c>
      <c r="Q314" s="108">
        <f t="shared" si="38"/>
        <v>10000</v>
      </c>
      <c r="R314" s="108">
        <f t="shared" si="38"/>
        <v>10000</v>
      </c>
      <c r="S314" s="361" t="e">
        <f>#REF!/N314</f>
        <v>#REF!</v>
      </c>
      <c r="T314" s="361" t="e">
        <f>P314/#REF!</f>
        <v>#REF!</v>
      </c>
      <c r="U314" s="361">
        <f aca="true" t="shared" si="39" ref="U314:V317">Q314/P314</f>
        <v>1</v>
      </c>
      <c r="V314" s="361">
        <f t="shared" si="39"/>
        <v>1</v>
      </c>
      <c r="W314" s="4"/>
    </row>
    <row r="315" spans="1:23" ht="12.75">
      <c r="A315" s="21" t="s">
        <v>289</v>
      </c>
      <c r="B315" s="1">
        <v>1</v>
      </c>
      <c r="C315" s="1"/>
      <c r="D315" s="1">
        <v>3</v>
      </c>
      <c r="E315" s="1"/>
      <c r="F315" s="1"/>
      <c r="G315" s="1"/>
      <c r="H315" s="1"/>
      <c r="I315" s="1"/>
      <c r="J315" s="131" t="s">
        <v>398</v>
      </c>
      <c r="K315" s="104">
        <v>372</v>
      </c>
      <c r="L315" s="343" t="s">
        <v>638</v>
      </c>
      <c r="M315" s="115"/>
      <c r="N315" s="96">
        <f>N316</f>
        <v>0</v>
      </c>
      <c r="O315" s="96">
        <f t="shared" si="38"/>
        <v>0</v>
      </c>
      <c r="P315" s="318">
        <f t="shared" si="38"/>
        <v>10000</v>
      </c>
      <c r="Q315" s="96">
        <f t="shared" si="38"/>
        <v>10000</v>
      </c>
      <c r="R315" s="96">
        <f t="shared" si="38"/>
        <v>10000</v>
      </c>
      <c r="S315" s="361" t="e">
        <f>#REF!/N315</f>
        <v>#REF!</v>
      </c>
      <c r="T315" s="361" t="e">
        <f>P315/#REF!</f>
        <v>#REF!</v>
      </c>
      <c r="U315" s="361">
        <f t="shared" si="39"/>
        <v>1</v>
      </c>
      <c r="V315" s="361">
        <f t="shared" si="39"/>
        <v>1</v>
      </c>
      <c r="W315" s="4"/>
    </row>
    <row r="316" spans="1:23" ht="12.75">
      <c r="A316" s="21" t="s">
        <v>289</v>
      </c>
      <c r="B316" s="1">
        <v>1</v>
      </c>
      <c r="C316" s="1"/>
      <c r="D316" s="1">
        <v>3</v>
      </c>
      <c r="E316" s="1"/>
      <c r="F316" s="1"/>
      <c r="G316" s="1"/>
      <c r="H316" s="1"/>
      <c r="I316" s="1"/>
      <c r="J316" s="131" t="s">
        <v>398</v>
      </c>
      <c r="K316" s="105">
        <v>3721</v>
      </c>
      <c r="L316" s="106" t="s">
        <v>639</v>
      </c>
      <c r="M316" s="107"/>
      <c r="N316" s="108">
        <v>0</v>
      </c>
      <c r="O316" s="96">
        <v>0</v>
      </c>
      <c r="P316" s="318">
        <v>10000</v>
      </c>
      <c r="Q316" s="96">
        <v>10000</v>
      </c>
      <c r="R316" s="96">
        <v>10000</v>
      </c>
      <c r="S316" s="361" t="e">
        <f>#REF!/N316</f>
        <v>#REF!</v>
      </c>
      <c r="T316" s="361" t="e">
        <f>P316/#REF!</f>
        <v>#REF!</v>
      </c>
      <c r="U316" s="361">
        <f t="shared" si="39"/>
        <v>1</v>
      </c>
      <c r="V316" s="361">
        <f t="shared" si="39"/>
        <v>1</v>
      </c>
      <c r="W316" s="4"/>
    </row>
    <row r="317" spans="1:23" ht="12.75">
      <c r="A317" s="21" t="s">
        <v>289</v>
      </c>
      <c r="B317" s="1">
        <v>1</v>
      </c>
      <c r="C317" s="1"/>
      <c r="D317" s="1">
        <v>3</v>
      </c>
      <c r="E317" s="1"/>
      <c r="F317" s="1"/>
      <c r="G317" s="1"/>
      <c r="H317" s="1"/>
      <c r="I317" s="1"/>
      <c r="J317" s="139" t="s">
        <v>398</v>
      </c>
      <c r="K317" s="120">
        <v>38</v>
      </c>
      <c r="L317" s="533" t="s">
        <v>109</v>
      </c>
      <c r="M317" s="534"/>
      <c r="N317" s="277">
        <f aca="true" t="shared" si="40" ref="N317:R318">N318</f>
        <v>200000</v>
      </c>
      <c r="O317" s="277">
        <f t="shared" si="40"/>
        <v>230000</v>
      </c>
      <c r="P317" s="318">
        <f t="shared" si="40"/>
        <v>260000</v>
      </c>
      <c r="Q317" s="277">
        <f t="shared" si="40"/>
        <v>260000</v>
      </c>
      <c r="R317" s="277">
        <f t="shared" si="40"/>
        <v>230000</v>
      </c>
      <c r="S317" s="361" t="e">
        <f>#REF!/N317</f>
        <v>#REF!</v>
      </c>
      <c r="T317" s="361" t="e">
        <f>P317/#REF!</f>
        <v>#REF!</v>
      </c>
      <c r="U317" s="361">
        <f t="shared" si="39"/>
        <v>1</v>
      </c>
      <c r="V317" s="361">
        <f t="shared" si="39"/>
        <v>0.8846153846153846</v>
      </c>
      <c r="W317" s="4"/>
    </row>
    <row r="318" spans="1:23" ht="12.75">
      <c r="A318" s="21" t="s">
        <v>289</v>
      </c>
      <c r="B318" s="1">
        <v>1</v>
      </c>
      <c r="C318" s="1"/>
      <c r="D318" s="1">
        <v>3</v>
      </c>
      <c r="E318" s="1"/>
      <c r="F318" s="1"/>
      <c r="G318" s="1"/>
      <c r="H318" s="1"/>
      <c r="I318" s="1"/>
      <c r="J318" s="139" t="s">
        <v>398</v>
      </c>
      <c r="K318" s="119">
        <v>381</v>
      </c>
      <c r="L318" s="531" t="s">
        <v>15</v>
      </c>
      <c r="M318" s="532"/>
      <c r="N318" s="265">
        <f t="shared" si="40"/>
        <v>200000</v>
      </c>
      <c r="O318" s="265">
        <f t="shared" si="40"/>
        <v>230000</v>
      </c>
      <c r="P318" s="318">
        <f t="shared" si="40"/>
        <v>260000</v>
      </c>
      <c r="Q318" s="265">
        <f t="shared" si="40"/>
        <v>260000</v>
      </c>
      <c r="R318" s="265">
        <f t="shared" si="40"/>
        <v>230000</v>
      </c>
      <c r="S318" s="361" t="e">
        <f>#REF!/N318</f>
        <v>#REF!</v>
      </c>
      <c r="T318" s="361" t="e">
        <f>P318/#REF!</f>
        <v>#REF!</v>
      </c>
      <c r="U318" s="361">
        <f t="shared" si="36"/>
        <v>1</v>
      </c>
      <c r="V318" s="361">
        <f t="shared" si="37"/>
        <v>0.8846153846153846</v>
      </c>
      <c r="W318" s="4"/>
    </row>
    <row r="319" spans="1:23" ht="12.75">
      <c r="A319" s="21" t="s">
        <v>289</v>
      </c>
      <c r="B319" s="1">
        <v>1</v>
      </c>
      <c r="C319" s="1"/>
      <c r="D319" s="1">
        <v>3</v>
      </c>
      <c r="E319" s="1"/>
      <c r="F319" s="1"/>
      <c r="G319" s="1"/>
      <c r="H319" s="1"/>
      <c r="I319" s="1"/>
      <c r="J319" s="139" t="s">
        <v>398</v>
      </c>
      <c r="K319" s="120">
        <v>3811</v>
      </c>
      <c r="L319" s="533" t="s">
        <v>101</v>
      </c>
      <c r="M319" s="534"/>
      <c r="N319" s="277">
        <v>200000</v>
      </c>
      <c r="O319" s="277">
        <v>230000</v>
      </c>
      <c r="P319" s="318">
        <v>260000</v>
      </c>
      <c r="Q319" s="277">
        <v>260000</v>
      </c>
      <c r="R319" s="277">
        <v>230000</v>
      </c>
      <c r="S319" s="361" t="e">
        <f>#REF!/N319</f>
        <v>#REF!</v>
      </c>
      <c r="T319" s="361" t="e">
        <f>P319/#REF!</f>
        <v>#REF!</v>
      </c>
      <c r="U319" s="361">
        <f t="shared" si="36"/>
        <v>1</v>
      </c>
      <c r="V319" s="361">
        <f t="shared" si="37"/>
        <v>0.8846153846153846</v>
      </c>
      <c r="W319" s="4"/>
    </row>
    <row r="320" spans="1:23" ht="12.75">
      <c r="A320" s="21" t="s">
        <v>289</v>
      </c>
      <c r="B320" s="1">
        <v>1</v>
      </c>
      <c r="C320" s="1"/>
      <c r="D320" s="1">
        <v>3</v>
      </c>
      <c r="E320" s="1"/>
      <c r="F320" s="1"/>
      <c r="G320" s="1"/>
      <c r="H320" s="1"/>
      <c r="I320" s="1"/>
      <c r="J320" s="139" t="s">
        <v>398</v>
      </c>
      <c r="K320" s="120">
        <v>4</v>
      </c>
      <c r="L320" s="313" t="s">
        <v>4</v>
      </c>
      <c r="M320" s="198"/>
      <c r="N320" s="277">
        <f>N321</f>
        <v>0</v>
      </c>
      <c r="O320" s="277">
        <f aca="true" t="shared" si="41" ref="O320:R321">O321</f>
        <v>0</v>
      </c>
      <c r="P320" s="318">
        <f t="shared" si="41"/>
        <v>0</v>
      </c>
      <c r="Q320" s="277">
        <f t="shared" si="41"/>
        <v>0</v>
      </c>
      <c r="R320" s="277">
        <f t="shared" si="41"/>
        <v>0</v>
      </c>
      <c r="S320" s="361" t="e">
        <f>#REF!/N320</f>
        <v>#REF!</v>
      </c>
      <c r="T320" s="361" t="e">
        <f>P320/#REF!</f>
        <v>#REF!</v>
      </c>
      <c r="U320" s="361" t="e">
        <f t="shared" si="36"/>
        <v>#DIV/0!</v>
      </c>
      <c r="V320" s="361" t="e">
        <f t="shared" si="37"/>
        <v>#DIV/0!</v>
      </c>
      <c r="W320" s="4"/>
    </row>
    <row r="321" spans="1:23" ht="12.75">
      <c r="A321" s="21" t="s">
        <v>289</v>
      </c>
      <c r="B321" s="1">
        <v>1</v>
      </c>
      <c r="C321" s="1"/>
      <c r="D321" s="1">
        <v>3</v>
      </c>
      <c r="E321" s="1"/>
      <c r="F321" s="1"/>
      <c r="G321" s="1"/>
      <c r="H321" s="1"/>
      <c r="I321" s="1"/>
      <c r="J321" s="139" t="s">
        <v>398</v>
      </c>
      <c r="K321" s="104">
        <v>421</v>
      </c>
      <c r="L321" s="324" t="s">
        <v>16</v>
      </c>
      <c r="M321" s="312"/>
      <c r="N321" s="96">
        <f>N322</f>
        <v>0</v>
      </c>
      <c r="O321" s="96">
        <f t="shared" si="41"/>
        <v>0</v>
      </c>
      <c r="P321" s="318">
        <f t="shared" si="41"/>
        <v>0</v>
      </c>
      <c r="Q321" s="96">
        <f t="shared" si="41"/>
        <v>0</v>
      </c>
      <c r="R321" s="96">
        <f t="shared" si="41"/>
        <v>0</v>
      </c>
      <c r="S321" s="361" t="e">
        <f>#REF!/N321</f>
        <v>#REF!</v>
      </c>
      <c r="T321" s="361" t="e">
        <f>P321/#REF!</f>
        <v>#REF!</v>
      </c>
      <c r="U321" s="361" t="e">
        <f t="shared" si="36"/>
        <v>#DIV/0!</v>
      </c>
      <c r="V321" s="361" t="e">
        <f t="shared" si="37"/>
        <v>#DIV/0!</v>
      </c>
      <c r="W321" s="4"/>
    </row>
    <row r="322" spans="1:23" ht="33" customHeight="1">
      <c r="A322" s="21" t="s">
        <v>289</v>
      </c>
      <c r="B322" s="1">
        <v>1</v>
      </c>
      <c r="C322" s="1"/>
      <c r="D322" s="1">
        <v>3</v>
      </c>
      <c r="E322" s="1"/>
      <c r="F322" s="1"/>
      <c r="G322" s="1"/>
      <c r="H322" s="1"/>
      <c r="I322" s="1"/>
      <c r="J322" s="139" t="s">
        <v>398</v>
      </c>
      <c r="K322" s="120">
        <v>4213</v>
      </c>
      <c r="L322" s="513" t="s">
        <v>594</v>
      </c>
      <c r="M322" s="514"/>
      <c r="N322" s="277">
        <v>0</v>
      </c>
      <c r="O322" s="277">
        <v>0</v>
      </c>
      <c r="P322" s="318">
        <v>0</v>
      </c>
      <c r="Q322" s="277">
        <v>0</v>
      </c>
      <c r="R322" s="277">
        <v>0</v>
      </c>
      <c r="S322" s="361" t="e">
        <f>#REF!/N322</f>
        <v>#REF!</v>
      </c>
      <c r="T322" s="361" t="e">
        <f>P322/#REF!</f>
        <v>#REF!</v>
      </c>
      <c r="U322" s="361" t="e">
        <f t="shared" si="36"/>
        <v>#DIV/0!</v>
      </c>
      <c r="V322" s="361" t="e">
        <f t="shared" si="37"/>
        <v>#DIV/0!</v>
      </c>
      <c r="W322" s="4"/>
    </row>
    <row r="323" spans="1:23" ht="12.75">
      <c r="A323" s="57"/>
      <c r="B323" s="13"/>
      <c r="C323" s="13"/>
      <c r="D323" s="13"/>
      <c r="E323" s="13"/>
      <c r="F323" s="13"/>
      <c r="G323" s="13"/>
      <c r="H323" s="13"/>
      <c r="I323" s="13"/>
      <c r="J323" s="13"/>
      <c r="K323" s="71"/>
      <c r="L323" s="528" t="s">
        <v>205</v>
      </c>
      <c r="M323" s="529"/>
      <c r="N323" s="88">
        <f>N310</f>
        <v>246500</v>
      </c>
      <c r="O323" s="88">
        <f>O310</f>
        <v>230000</v>
      </c>
      <c r="P323" s="342">
        <f>P310</f>
        <v>270000</v>
      </c>
      <c r="Q323" s="88">
        <f>Q310</f>
        <v>270000</v>
      </c>
      <c r="R323" s="88">
        <f>R310</f>
        <v>240000</v>
      </c>
      <c r="S323" s="387" t="e">
        <f>#REF!/N323</f>
        <v>#REF!</v>
      </c>
      <c r="T323" s="387" t="e">
        <f>P323/#REF!</f>
        <v>#REF!</v>
      </c>
      <c r="U323" s="387">
        <f>Q323/P323</f>
        <v>1</v>
      </c>
      <c r="V323" s="387">
        <f>R323/Q323</f>
        <v>0.8888888888888888</v>
      </c>
      <c r="W323" s="4"/>
    </row>
    <row r="324" spans="1:2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17"/>
      <c r="L324" s="117"/>
      <c r="M324" s="117"/>
      <c r="N324" s="114"/>
      <c r="O324" s="114"/>
      <c r="P324" s="354"/>
      <c r="Q324" s="114"/>
      <c r="R324" s="114"/>
      <c r="S324" s="393"/>
      <c r="T324" s="393"/>
      <c r="U324" s="393"/>
      <c r="V324" s="393"/>
      <c r="W324" s="4"/>
    </row>
    <row r="325" spans="1:23" ht="12.75">
      <c r="A325" s="22" t="s">
        <v>294</v>
      </c>
      <c r="B325" s="10"/>
      <c r="C325" s="10"/>
      <c r="D325" s="10"/>
      <c r="E325" s="10"/>
      <c r="F325" s="10"/>
      <c r="G325" s="10"/>
      <c r="H325" s="10"/>
      <c r="I325" s="10"/>
      <c r="J325" s="10">
        <v>321</v>
      </c>
      <c r="K325" s="67" t="s">
        <v>60</v>
      </c>
      <c r="L325" s="67" t="s">
        <v>63</v>
      </c>
      <c r="M325" s="10"/>
      <c r="N325" s="23"/>
      <c r="O325" s="23"/>
      <c r="P325" s="445"/>
      <c r="Q325" s="23"/>
      <c r="R325" s="23"/>
      <c r="S325" s="377"/>
      <c r="T325" s="377"/>
      <c r="U325" s="377"/>
      <c r="V325" s="377"/>
      <c r="W325" s="4"/>
    </row>
    <row r="326" spans="1:23" ht="12.75">
      <c r="A326" s="21" t="s">
        <v>294</v>
      </c>
      <c r="B326" s="1">
        <v>1</v>
      </c>
      <c r="C326" s="1"/>
      <c r="D326" s="1">
        <v>3</v>
      </c>
      <c r="E326" s="1"/>
      <c r="F326" s="1">
        <v>5</v>
      </c>
      <c r="G326" s="1"/>
      <c r="H326" s="1"/>
      <c r="I326" s="1"/>
      <c r="J326" s="1">
        <v>321</v>
      </c>
      <c r="K326" s="104">
        <v>3</v>
      </c>
      <c r="L326" s="531" t="s">
        <v>3</v>
      </c>
      <c r="M326" s="527"/>
      <c r="N326" s="96">
        <f>N327+N333</f>
        <v>19888</v>
      </c>
      <c r="O326" s="27">
        <f>O327+O333</f>
        <v>15000</v>
      </c>
      <c r="P326" s="424">
        <f>P327+P333</f>
        <v>35000</v>
      </c>
      <c r="Q326" s="27">
        <f>Q327+Q333</f>
        <v>35000</v>
      </c>
      <c r="R326" s="27">
        <f>R327+R333</f>
        <v>35000</v>
      </c>
      <c r="S326" s="361" t="e">
        <f>#REF!/N326</f>
        <v>#REF!</v>
      </c>
      <c r="T326" s="361" t="e">
        <f>P326/#REF!</f>
        <v>#REF!</v>
      </c>
      <c r="U326" s="361">
        <f aca="true" t="shared" si="42" ref="U326:V341">Q326/P326</f>
        <v>1</v>
      </c>
      <c r="V326" s="361">
        <f t="shared" si="42"/>
        <v>1</v>
      </c>
      <c r="W326" s="4"/>
    </row>
    <row r="327" spans="1:23" ht="12.75">
      <c r="A327" s="21" t="s">
        <v>294</v>
      </c>
      <c r="B327" s="1">
        <v>1</v>
      </c>
      <c r="C327" s="1"/>
      <c r="D327" s="1">
        <v>3</v>
      </c>
      <c r="E327" s="1"/>
      <c r="F327" s="1">
        <v>5</v>
      </c>
      <c r="G327" s="1"/>
      <c r="H327" s="1"/>
      <c r="I327" s="1"/>
      <c r="J327" s="1">
        <v>321</v>
      </c>
      <c r="K327" s="105">
        <v>32</v>
      </c>
      <c r="L327" s="106" t="s">
        <v>8</v>
      </c>
      <c r="M327" s="107"/>
      <c r="N327" s="108">
        <f>N330+N328</f>
        <v>14888</v>
      </c>
      <c r="O327" s="108">
        <f>O330+O328</f>
        <v>10000</v>
      </c>
      <c r="P327" s="318">
        <f>P330+P328</f>
        <v>30000</v>
      </c>
      <c r="Q327" s="108">
        <f>Q330+Q328</f>
        <v>30000</v>
      </c>
      <c r="R327" s="108">
        <f>R330+R328</f>
        <v>30000</v>
      </c>
      <c r="S327" s="361" t="e">
        <f>#REF!/N327</f>
        <v>#REF!</v>
      </c>
      <c r="T327" s="361" t="e">
        <f>P327/#REF!</f>
        <v>#REF!</v>
      </c>
      <c r="U327" s="361">
        <f t="shared" si="42"/>
        <v>1</v>
      </c>
      <c r="V327" s="361">
        <f t="shared" si="42"/>
        <v>1</v>
      </c>
      <c r="W327" s="4"/>
    </row>
    <row r="328" spans="1:23" ht="12.75">
      <c r="A328" s="21" t="s">
        <v>294</v>
      </c>
      <c r="B328" s="1">
        <v>1</v>
      </c>
      <c r="C328" s="1"/>
      <c r="D328" s="1">
        <v>3</v>
      </c>
      <c r="E328" s="1"/>
      <c r="F328" s="1">
        <v>5</v>
      </c>
      <c r="G328" s="1"/>
      <c r="H328" s="1"/>
      <c r="I328" s="1"/>
      <c r="J328" s="1">
        <v>321</v>
      </c>
      <c r="K328" s="105">
        <v>322</v>
      </c>
      <c r="L328" s="106" t="s">
        <v>29</v>
      </c>
      <c r="M328" s="107"/>
      <c r="N328" s="108">
        <f>N329</f>
        <v>0</v>
      </c>
      <c r="O328" s="108">
        <f>O329</f>
        <v>0</v>
      </c>
      <c r="P328" s="318">
        <f>P329</f>
        <v>10000</v>
      </c>
      <c r="Q328" s="108">
        <f>Q329</f>
        <v>10000</v>
      </c>
      <c r="R328" s="108">
        <f>R329</f>
        <v>10000</v>
      </c>
      <c r="S328" s="361" t="e">
        <f>#REF!/N328</f>
        <v>#REF!</v>
      </c>
      <c r="T328" s="361" t="e">
        <f>P328/#REF!</f>
        <v>#REF!</v>
      </c>
      <c r="U328" s="361">
        <f>Q328/P328</f>
        <v>1</v>
      </c>
      <c r="V328" s="361">
        <f>R328/Q328</f>
        <v>1</v>
      </c>
      <c r="W328" s="4"/>
    </row>
    <row r="329" spans="1:23" ht="12.75">
      <c r="A329" s="21" t="s">
        <v>294</v>
      </c>
      <c r="B329" s="1">
        <v>1</v>
      </c>
      <c r="C329" s="1"/>
      <c r="D329" s="1">
        <v>3</v>
      </c>
      <c r="E329" s="1"/>
      <c r="F329" s="1">
        <v>5</v>
      </c>
      <c r="G329" s="1"/>
      <c r="H329" s="1"/>
      <c r="I329" s="1"/>
      <c r="J329" s="1">
        <v>321</v>
      </c>
      <c r="K329" s="105">
        <v>3222</v>
      </c>
      <c r="L329" s="106" t="s">
        <v>640</v>
      </c>
      <c r="M329" s="107"/>
      <c r="N329" s="108">
        <v>0</v>
      </c>
      <c r="O329" s="35">
        <v>0</v>
      </c>
      <c r="P329" s="318">
        <v>10000</v>
      </c>
      <c r="Q329" s="108">
        <v>10000</v>
      </c>
      <c r="R329" s="108">
        <v>10000</v>
      </c>
      <c r="S329" s="361" t="e">
        <f>#REF!/N329</f>
        <v>#REF!</v>
      </c>
      <c r="T329" s="361" t="e">
        <f>P329/#REF!</f>
        <v>#REF!</v>
      </c>
      <c r="U329" s="361">
        <f>Q329/P329</f>
        <v>1</v>
      </c>
      <c r="V329" s="361">
        <f>R329/Q329</f>
        <v>1</v>
      </c>
      <c r="W329" s="4"/>
    </row>
    <row r="330" spans="1:23" ht="12.75">
      <c r="A330" s="21" t="s">
        <v>294</v>
      </c>
      <c r="B330" s="1">
        <v>1</v>
      </c>
      <c r="C330" s="1"/>
      <c r="D330" s="1">
        <v>3</v>
      </c>
      <c r="E330" s="1"/>
      <c r="F330" s="1">
        <v>5</v>
      </c>
      <c r="G330" s="1"/>
      <c r="H330" s="1"/>
      <c r="I330" s="1"/>
      <c r="J330" s="1">
        <v>321</v>
      </c>
      <c r="K330" s="119">
        <v>323</v>
      </c>
      <c r="L330" s="272" t="s">
        <v>10</v>
      </c>
      <c r="M330" s="273"/>
      <c r="N330" s="265">
        <f>N331+N332</f>
        <v>14888</v>
      </c>
      <c r="O330" s="268">
        <f>O331+O332</f>
        <v>10000</v>
      </c>
      <c r="P330" s="424">
        <f>P331+P332</f>
        <v>20000</v>
      </c>
      <c r="Q330" s="268">
        <f>Q331+Q332</f>
        <v>20000</v>
      </c>
      <c r="R330" s="268">
        <f>R331+R332</f>
        <v>20000</v>
      </c>
      <c r="S330" s="361" t="e">
        <f>#REF!/N330</f>
        <v>#REF!</v>
      </c>
      <c r="T330" s="361" t="e">
        <f>P330/#REF!</f>
        <v>#REF!</v>
      </c>
      <c r="U330" s="361">
        <f t="shared" si="42"/>
        <v>1</v>
      </c>
      <c r="V330" s="361">
        <f t="shared" si="42"/>
        <v>1</v>
      </c>
      <c r="W330" s="4"/>
    </row>
    <row r="331" spans="1:23" ht="12.75" hidden="1">
      <c r="A331" s="21" t="s">
        <v>294</v>
      </c>
      <c r="B331" s="1">
        <v>1</v>
      </c>
      <c r="C331" s="1"/>
      <c r="D331" s="1">
        <v>3</v>
      </c>
      <c r="E331" s="1"/>
      <c r="F331" s="1">
        <v>5</v>
      </c>
      <c r="G331" s="1"/>
      <c r="H331" s="1"/>
      <c r="I331" s="1"/>
      <c r="J331" s="1">
        <v>321</v>
      </c>
      <c r="K331" s="105">
        <v>3237</v>
      </c>
      <c r="L331" s="105" t="s">
        <v>102</v>
      </c>
      <c r="M331" s="105"/>
      <c r="N331" s="108">
        <v>0</v>
      </c>
      <c r="O331" s="35">
        <v>0</v>
      </c>
      <c r="P331" s="318">
        <v>0</v>
      </c>
      <c r="Q331" s="108">
        <v>0</v>
      </c>
      <c r="R331" s="108">
        <v>0</v>
      </c>
      <c r="S331" s="361" t="e">
        <f>#REF!/N331</f>
        <v>#REF!</v>
      </c>
      <c r="T331" s="361" t="e">
        <f>P331/#REF!</f>
        <v>#REF!</v>
      </c>
      <c r="U331" s="361" t="e">
        <f t="shared" si="42"/>
        <v>#DIV/0!</v>
      </c>
      <c r="V331" s="361" t="e">
        <f t="shared" si="42"/>
        <v>#DIV/0!</v>
      </c>
      <c r="W331" s="4"/>
    </row>
    <row r="332" spans="1:23" ht="12.75">
      <c r="A332" s="21" t="s">
        <v>294</v>
      </c>
      <c r="B332" s="1">
        <v>1</v>
      </c>
      <c r="C332" s="1"/>
      <c r="D332" s="1">
        <v>3</v>
      </c>
      <c r="E332" s="1"/>
      <c r="F332" s="1">
        <v>5</v>
      </c>
      <c r="G332" s="1"/>
      <c r="H332" s="1"/>
      <c r="I332" s="1"/>
      <c r="J332" s="1">
        <v>321</v>
      </c>
      <c r="K332" s="105">
        <v>3237</v>
      </c>
      <c r="L332" s="105" t="s">
        <v>153</v>
      </c>
      <c r="M332" s="105"/>
      <c r="N332" s="108">
        <v>14888</v>
      </c>
      <c r="O332" s="35">
        <v>10000</v>
      </c>
      <c r="P332" s="318">
        <v>20000</v>
      </c>
      <c r="Q332" s="108">
        <v>20000</v>
      </c>
      <c r="R332" s="108">
        <v>20000</v>
      </c>
      <c r="S332" s="361" t="e">
        <f>#REF!/N332</f>
        <v>#REF!</v>
      </c>
      <c r="T332" s="361" t="e">
        <f>P332/#REF!</f>
        <v>#REF!</v>
      </c>
      <c r="U332" s="361">
        <f t="shared" si="42"/>
        <v>1</v>
      </c>
      <c r="V332" s="361">
        <f t="shared" si="42"/>
        <v>1</v>
      </c>
      <c r="W332" s="4"/>
    </row>
    <row r="333" spans="1:23" ht="12.75">
      <c r="A333" s="21" t="s">
        <v>294</v>
      </c>
      <c r="B333" s="1">
        <v>1</v>
      </c>
      <c r="C333" s="1"/>
      <c r="D333" s="1">
        <v>3</v>
      </c>
      <c r="E333" s="1"/>
      <c r="F333" s="1">
        <v>5</v>
      </c>
      <c r="G333" s="1"/>
      <c r="H333" s="1"/>
      <c r="I333" s="1"/>
      <c r="J333" s="1">
        <v>321</v>
      </c>
      <c r="K333" s="141">
        <v>38</v>
      </c>
      <c r="L333" s="142" t="s">
        <v>109</v>
      </c>
      <c r="M333" s="107"/>
      <c r="N333" s="108">
        <f>N334</f>
        <v>5000</v>
      </c>
      <c r="O333" s="35">
        <f aca="true" t="shared" si="43" ref="O333:R334">O334</f>
        <v>5000</v>
      </c>
      <c r="P333" s="318">
        <f t="shared" si="43"/>
        <v>5000</v>
      </c>
      <c r="Q333" s="108">
        <f t="shared" si="43"/>
        <v>5000</v>
      </c>
      <c r="R333" s="108">
        <f t="shared" si="43"/>
        <v>5000</v>
      </c>
      <c r="S333" s="361" t="e">
        <f>#REF!/N333</f>
        <v>#REF!</v>
      </c>
      <c r="T333" s="361" t="e">
        <f>P333/#REF!</f>
        <v>#REF!</v>
      </c>
      <c r="U333" s="361">
        <f t="shared" si="42"/>
        <v>1</v>
      </c>
      <c r="V333" s="361">
        <f t="shared" si="42"/>
        <v>1</v>
      </c>
      <c r="W333" s="4"/>
    </row>
    <row r="334" spans="1:23" ht="12.75">
      <c r="A334" s="21" t="s">
        <v>294</v>
      </c>
      <c r="B334" s="1">
        <v>1</v>
      </c>
      <c r="C334" s="1"/>
      <c r="D334" s="1">
        <v>3</v>
      </c>
      <c r="E334" s="1"/>
      <c r="F334" s="1">
        <v>5</v>
      </c>
      <c r="G334" s="1"/>
      <c r="H334" s="1"/>
      <c r="I334" s="1"/>
      <c r="J334" s="1">
        <v>321</v>
      </c>
      <c r="K334" s="274">
        <v>381</v>
      </c>
      <c r="L334" s="531" t="s">
        <v>15</v>
      </c>
      <c r="M334" s="532"/>
      <c r="N334" s="265">
        <f>N335</f>
        <v>5000</v>
      </c>
      <c r="O334" s="268">
        <f t="shared" si="43"/>
        <v>5000</v>
      </c>
      <c r="P334" s="424">
        <f t="shared" si="43"/>
        <v>5000</v>
      </c>
      <c r="Q334" s="268">
        <f t="shared" si="43"/>
        <v>5000</v>
      </c>
      <c r="R334" s="268">
        <f t="shared" si="43"/>
        <v>5000</v>
      </c>
      <c r="S334" s="361" t="e">
        <f>#REF!/N334</f>
        <v>#REF!</v>
      </c>
      <c r="T334" s="361" t="e">
        <f>P334/#REF!</f>
        <v>#REF!</v>
      </c>
      <c r="U334" s="361">
        <f t="shared" si="42"/>
        <v>1</v>
      </c>
      <c r="V334" s="361">
        <f t="shared" si="42"/>
        <v>1</v>
      </c>
      <c r="W334" s="4"/>
    </row>
    <row r="335" spans="1:23" ht="12.75">
      <c r="A335" s="21" t="s">
        <v>294</v>
      </c>
      <c r="B335" s="1">
        <v>1</v>
      </c>
      <c r="C335" s="1"/>
      <c r="D335" s="1">
        <v>3</v>
      </c>
      <c r="E335" s="1"/>
      <c r="F335" s="1">
        <v>5</v>
      </c>
      <c r="G335" s="1"/>
      <c r="H335" s="1"/>
      <c r="I335" s="1"/>
      <c r="J335" s="1">
        <v>321</v>
      </c>
      <c r="K335" s="141">
        <v>3811</v>
      </c>
      <c r="L335" s="142" t="s">
        <v>145</v>
      </c>
      <c r="M335" s="143"/>
      <c r="N335" s="108">
        <v>5000</v>
      </c>
      <c r="O335" s="35">
        <v>5000</v>
      </c>
      <c r="P335" s="318">
        <v>5000</v>
      </c>
      <c r="Q335" s="108">
        <v>5000</v>
      </c>
      <c r="R335" s="108">
        <v>5000</v>
      </c>
      <c r="S335" s="361" t="e">
        <f>#REF!/N335</f>
        <v>#REF!</v>
      </c>
      <c r="T335" s="361" t="e">
        <f>P335/#REF!</f>
        <v>#REF!</v>
      </c>
      <c r="U335" s="361">
        <f t="shared" si="42"/>
        <v>1</v>
      </c>
      <c r="V335" s="361">
        <f t="shared" si="42"/>
        <v>1</v>
      </c>
      <c r="W335" s="4"/>
    </row>
    <row r="336" spans="1:23" ht="12.75">
      <c r="A336" s="21" t="s">
        <v>294</v>
      </c>
      <c r="B336" s="1">
        <v>1</v>
      </c>
      <c r="C336" s="1"/>
      <c r="D336" s="1">
        <v>3</v>
      </c>
      <c r="E336" s="1"/>
      <c r="F336" s="1">
        <v>5</v>
      </c>
      <c r="G336" s="1"/>
      <c r="H336" s="1"/>
      <c r="I336" s="1"/>
      <c r="J336" s="1">
        <v>220</v>
      </c>
      <c r="K336" s="104">
        <v>4</v>
      </c>
      <c r="L336" s="531" t="s">
        <v>4</v>
      </c>
      <c r="M336" s="527"/>
      <c r="N336" s="108">
        <f>N337</f>
        <v>0</v>
      </c>
      <c r="O336" s="35">
        <f aca="true" t="shared" si="44" ref="O336:R337">O337</f>
        <v>4500</v>
      </c>
      <c r="P336" s="318">
        <f t="shared" si="44"/>
        <v>30000</v>
      </c>
      <c r="Q336" s="108">
        <f t="shared" si="44"/>
        <v>5000</v>
      </c>
      <c r="R336" s="108">
        <f t="shared" si="44"/>
        <v>5000</v>
      </c>
      <c r="S336" s="361" t="e">
        <f>#REF!/N336</f>
        <v>#REF!</v>
      </c>
      <c r="T336" s="361" t="e">
        <f>P336/#REF!</f>
        <v>#REF!</v>
      </c>
      <c r="U336" s="361">
        <f t="shared" si="42"/>
        <v>0.16666666666666666</v>
      </c>
      <c r="V336" s="361">
        <f t="shared" si="42"/>
        <v>1</v>
      </c>
      <c r="W336" s="4"/>
    </row>
    <row r="337" spans="1:23" ht="12.75">
      <c r="A337" s="21" t="s">
        <v>294</v>
      </c>
      <c r="B337" s="1">
        <v>1</v>
      </c>
      <c r="C337" s="1"/>
      <c r="D337" s="1">
        <v>3</v>
      </c>
      <c r="E337" s="1"/>
      <c r="F337" s="1">
        <v>5</v>
      </c>
      <c r="G337" s="1"/>
      <c r="H337" s="1"/>
      <c r="I337" s="1"/>
      <c r="J337" s="1">
        <v>220</v>
      </c>
      <c r="K337" s="105">
        <v>42</v>
      </c>
      <c r="L337" s="533" t="s">
        <v>31</v>
      </c>
      <c r="M337" s="534"/>
      <c r="N337" s="108">
        <f>N338</f>
        <v>0</v>
      </c>
      <c r="O337" s="35">
        <f t="shared" si="44"/>
        <v>4500</v>
      </c>
      <c r="P337" s="318">
        <f t="shared" si="44"/>
        <v>30000</v>
      </c>
      <c r="Q337" s="108">
        <f t="shared" si="44"/>
        <v>5000</v>
      </c>
      <c r="R337" s="108">
        <f t="shared" si="44"/>
        <v>5000</v>
      </c>
      <c r="S337" s="361" t="e">
        <f>#REF!/N337</f>
        <v>#REF!</v>
      </c>
      <c r="T337" s="361" t="e">
        <f>P337/#REF!</f>
        <v>#REF!</v>
      </c>
      <c r="U337" s="361">
        <f t="shared" si="42"/>
        <v>0.16666666666666666</v>
      </c>
      <c r="V337" s="361">
        <f t="shared" si="42"/>
        <v>1</v>
      </c>
      <c r="W337" s="4"/>
    </row>
    <row r="338" spans="1:23" ht="12.75">
      <c r="A338" s="21" t="s">
        <v>294</v>
      </c>
      <c r="B338" s="1">
        <v>1</v>
      </c>
      <c r="C338" s="1"/>
      <c r="D338" s="1">
        <v>3</v>
      </c>
      <c r="E338" s="1"/>
      <c r="F338" s="1">
        <v>5</v>
      </c>
      <c r="G338" s="1"/>
      <c r="H338" s="1"/>
      <c r="I338" s="1"/>
      <c r="J338" s="1">
        <v>220</v>
      </c>
      <c r="K338" s="119">
        <v>422</v>
      </c>
      <c r="L338" s="531" t="s">
        <v>17</v>
      </c>
      <c r="M338" s="532"/>
      <c r="N338" s="265">
        <f>N339+N340</f>
        <v>0</v>
      </c>
      <c r="O338" s="268">
        <f>O339+O340</f>
        <v>4500</v>
      </c>
      <c r="P338" s="424">
        <f>P339+P340</f>
        <v>30000</v>
      </c>
      <c r="Q338" s="268">
        <f>Q339+Q340</f>
        <v>5000</v>
      </c>
      <c r="R338" s="268">
        <f>R339+R340</f>
        <v>5000</v>
      </c>
      <c r="S338" s="361" t="e">
        <f>#REF!/N338</f>
        <v>#REF!</v>
      </c>
      <c r="T338" s="361" t="e">
        <f>P338/#REF!</f>
        <v>#REF!</v>
      </c>
      <c r="U338" s="361">
        <f t="shared" si="42"/>
        <v>0.16666666666666666</v>
      </c>
      <c r="V338" s="361">
        <f t="shared" si="42"/>
        <v>1</v>
      </c>
      <c r="W338" s="4"/>
    </row>
    <row r="339" spans="1:23" ht="12.75">
      <c r="A339" s="21" t="s">
        <v>294</v>
      </c>
      <c r="B339" s="1">
        <v>1</v>
      </c>
      <c r="C339" s="1"/>
      <c r="D339" s="1">
        <v>3</v>
      </c>
      <c r="E339" s="1"/>
      <c r="F339" s="1">
        <v>5</v>
      </c>
      <c r="G339" s="1"/>
      <c r="H339" s="1"/>
      <c r="I339" s="1"/>
      <c r="J339" s="1">
        <v>220</v>
      </c>
      <c r="K339" s="105">
        <v>4223</v>
      </c>
      <c r="L339" s="541" t="s">
        <v>641</v>
      </c>
      <c r="M339" s="542"/>
      <c r="N339" s="108">
        <v>0</v>
      </c>
      <c r="O339" s="35">
        <v>4500</v>
      </c>
      <c r="P339" s="318">
        <v>5000</v>
      </c>
      <c r="Q339" s="108">
        <v>5000</v>
      </c>
      <c r="R339" s="108">
        <v>5000</v>
      </c>
      <c r="S339" s="361" t="e">
        <f>#REF!/N339</f>
        <v>#REF!</v>
      </c>
      <c r="T339" s="361" t="e">
        <f>P339/#REF!</f>
        <v>#REF!</v>
      </c>
      <c r="U339" s="361">
        <f t="shared" si="42"/>
        <v>1</v>
      </c>
      <c r="V339" s="361">
        <f t="shared" si="42"/>
        <v>1</v>
      </c>
      <c r="W339" s="4"/>
    </row>
    <row r="340" spans="1:23" ht="13.5" thickBot="1">
      <c r="A340" s="21" t="s">
        <v>294</v>
      </c>
      <c r="B340" s="1">
        <v>1</v>
      </c>
      <c r="C340" s="1"/>
      <c r="D340" s="1">
        <v>3</v>
      </c>
      <c r="E340" s="1"/>
      <c r="F340" s="1">
        <v>5</v>
      </c>
      <c r="G340" s="1"/>
      <c r="H340" s="1"/>
      <c r="I340" s="1"/>
      <c r="J340" s="1">
        <v>220</v>
      </c>
      <c r="K340" s="140">
        <v>4227</v>
      </c>
      <c r="L340" s="541" t="s">
        <v>642</v>
      </c>
      <c r="M340" s="542"/>
      <c r="N340" s="108">
        <v>0</v>
      </c>
      <c r="O340" s="35">
        <v>0</v>
      </c>
      <c r="P340" s="318">
        <v>25000</v>
      </c>
      <c r="Q340" s="108">
        <v>0</v>
      </c>
      <c r="R340" s="108">
        <v>0</v>
      </c>
      <c r="S340" s="361" t="e">
        <f>#REF!/N340</f>
        <v>#REF!</v>
      </c>
      <c r="T340" s="361" t="e">
        <f>P340/#REF!</f>
        <v>#REF!</v>
      </c>
      <c r="U340" s="361">
        <f t="shared" si="42"/>
        <v>0</v>
      </c>
      <c r="V340" s="361" t="e">
        <f t="shared" si="42"/>
        <v>#DIV/0!</v>
      </c>
      <c r="W340" s="4"/>
    </row>
    <row r="341" spans="1:23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00"/>
      <c r="L341" s="100" t="s">
        <v>126</v>
      </c>
      <c r="M341" s="100"/>
      <c r="N341" s="101">
        <f>N326+N336</f>
        <v>19888</v>
      </c>
      <c r="O341" s="101">
        <f>O326+O336</f>
        <v>19500</v>
      </c>
      <c r="P341" s="425">
        <f>P326+P336</f>
        <v>65000</v>
      </c>
      <c r="Q341" s="101">
        <f>Q326+Q336</f>
        <v>40000</v>
      </c>
      <c r="R341" s="101">
        <f>R326+R336</f>
        <v>40000</v>
      </c>
      <c r="S341" s="392" t="e">
        <f>#REF!/N341</f>
        <v>#REF!</v>
      </c>
      <c r="T341" s="392" t="e">
        <f>P341/#REF!</f>
        <v>#REF!</v>
      </c>
      <c r="U341" s="392">
        <f t="shared" si="42"/>
        <v>0.6153846153846154</v>
      </c>
      <c r="V341" s="392">
        <f t="shared" si="42"/>
        <v>1</v>
      </c>
      <c r="W341" s="4"/>
    </row>
    <row r="342" spans="1:2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23"/>
      <c r="L342" s="123"/>
      <c r="M342" s="123"/>
      <c r="N342" s="125"/>
      <c r="O342" s="124"/>
      <c r="P342" s="457"/>
      <c r="Q342" s="125"/>
      <c r="R342" s="125"/>
      <c r="S342" s="393"/>
      <c r="T342" s="393"/>
      <c r="U342" s="393"/>
      <c r="V342" s="393"/>
      <c r="W342" s="4"/>
    </row>
    <row r="343" spans="1:23" ht="12.75">
      <c r="A343" s="22"/>
      <c r="B343" s="10"/>
      <c r="C343" s="10"/>
      <c r="D343" s="10"/>
      <c r="E343" s="10"/>
      <c r="F343" s="10"/>
      <c r="G343" s="10"/>
      <c r="H343" s="10"/>
      <c r="I343" s="10"/>
      <c r="J343" s="10"/>
      <c r="K343" s="69" t="s">
        <v>291</v>
      </c>
      <c r="L343" s="530" t="s">
        <v>290</v>
      </c>
      <c r="M343" s="530"/>
      <c r="N343" s="530"/>
      <c r="O343" s="128"/>
      <c r="P343" s="448"/>
      <c r="Q343" s="128"/>
      <c r="R343" s="128"/>
      <c r="S343" s="386"/>
      <c r="T343" s="386"/>
      <c r="U343" s="386"/>
      <c r="V343" s="386"/>
      <c r="W343" s="4"/>
    </row>
    <row r="344" spans="1:23" ht="12.75">
      <c r="A344" s="22" t="s">
        <v>292</v>
      </c>
      <c r="B344" s="10"/>
      <c r="C344" s="10"/>
      <c r="D344" s="10"/>
      <c r="E344" s="10"/>
      <c r="F344" s="10"/>
      <c r="G344" s="10"/>
      <c r="H344" s="10"/>
      <c r="I344" s="10"/>
      <c r="J344" s="10">
        <v>451</v>
      </c>
      <c r="K344" s="67" t="s">
        <v>65</v>
      </c>
      <c r="L344" s="22" t="s">
        <v>64</v>
      </c>
      <c r="M344" s="67"/>
      <c r="N344" s="23"/>
      <c r="O344" s="23"/>
      <c r="P344" s="445"/>
      <c r="Q344" s="56"/>
      <c r="R344" s="56"/>
      <c r="S344" s="377"/>
      <c r="T344" s="377"/>
      <c r="U344" s="377"/>
      <c r="V344" s="377"/>
      <c r="W344" s="21"/>
    </row>
    <row r="345" spans="1:23" ht="12.75">
      <c r="A345" s="21" t="s">
        <v>295</v>
      </c>
      <c r="B345" s="1">
        <v>1</v>
      </c>
      <c r="C345" s="1"/>
      <c r="D345" s="1">
        <v>3</v>
      </c>
      <c r="E345" s="1"/>
      <c r="F345" s="1">
        <v>5</v>
      </c>
      <c r="G345" s="1"/>
      <c r="H345" s="1"/>
      <c r="I345" s="1"/>
      <c r="J345" s="1">
        <v>451</v>
      </c>
      <c r="K345" s="104">
        <v>3</v>
      </c>
      <c r="L345" s="104" t="s">
        <v>3</v>
      </c>
      <c r="M345" s="104"/>
      <c r="N345" s="96">
        <f>N346</f>
        <v>429355</v>
      </c>
      <c r="O345" s="96">
        <f aca="true" t="shared" si="45" ref="O345:R346">O346</f>
        <v>550000</v>
      </c>
      <c r="P345" s="318">
        <f t="shared" si="45"/>
        <v>670000</v>
      </c>
      <c r="Q345" s="96">
        <f t="shared" si="45"/>
        <v>230000</v>
      </c>
      <c r="R345" s="96">
        <f t="shared" si="45"/>
        <v>230000</v>
      </c>
      <c r="S345" s="361" t="e">
        <f>#REF!/N345</f>
        <v>#REF!</v>
      </c>
      <c r="T345" s="361" t="e">
        <f>P345/#REF!</f>
        <v>#REF!</v>
      </c>
      <c r="U345" s="361">
        <f>Q345/P345</f>
        <v>0.34328358208955223</v>
      </c>
      <c r="V345" s="361">
        <f>R345/Q345</f>
        <v>1</v>
      </c>
      <c r="W345" s="4"/>
    </row>
    <row r="346" spans="1:23" ht="12.75">
      <c r="A346" s="21" t="s">
        <v>295</v>
      </c>
      <c r="B346" s="1">
        <v>1</v>
      </c>
      <c r="C346" s="1"/>
      <c r="D346" s="1">
        <v>3</v>
      </c>
      <c r="E346" s="1"/>
      <c r="F346" s="1">
        <v>5</v>
      </c>
      <c r="G346" s="1"/>
      <c r="H346" s="1"/>
      <c r="I346" s="1"/>
      <c r="J346" s="1">
        <v>451</v>
      </c>
      <c r="K346" s="105">
        <v>32</v>
      </c>
      <c r="L346" s="106" t="s">
        <v>8</v>
      </c>
      <c r="M346" s="107"/>
      <c r="N346" s="108">
        <f>N347</f>
        <v>429355</v>
      </c>
      <c r="O346" s="108">
        <f t="shared" si="45"/>
        <v>550000</v>
      </c>
      <c r="P346" s="318">
        <f t="shared" si="45"/>
        <v>670000</v>
      </c>
      <c r="Q346" s="108">
        <f t="shared" si="45"/>
        <v>230000</v>
      </c>
      <c r="R346" s="108">
        <f t="shared" si="45"/>
        <v>230000</v>
      </c>
      <c r="S346" s="361" t="e">
        <f>#REF!/N346</f>
        <v>#REF!</v>
      </c>
      <c r="T346" s="361" t="e">
        <f>P346/#REF!</f>
        <v>#REF!</v>
      </c>
      <c r="U346" s="361">
        <f aca="true" t="shared" si="46" ref="U346:U353">Q346/P346</f>
        <v>0.34328358208955223</v>
      </c>
      <c r="V346" s="361">
        <f aca="true" t="shared" si="47" ref="V346:V353">R346/Q346</f>
        <v>1</v>
      </c>
      <c r="W346" s="4"/>
    </row>
    <row r="347" spans="1:23" ht="12.75">
      <c r="A347" s="21" t="s">
        <v>295</v>
      </c>
      <c r="B347" s="1">
        <v>1</v>
      </c>
      <c r="C347" s="1"/>
      <c r="D347" s="1">
        <v>3</v>
      </c>
      <c r="E347" s="1"/>
      <c r="F347" s="1">
        <v>5</v>
      </c>
      <c r="G347" s="1"/>
      <c r="H347" s="1"/>
      <c r="I347" s="1"/>
      <c r="J347" s="1">
        <v>451</v>
      </c>
      <c r="K347" s="119">
        <v>323</v>
      </c>
      <c r="L347" s="272" t="s">
        <v>10</v>
      </c>
      <c r="M347" s="273"/>
      <c r="N347" s="265">
        <f>N348+N349+N350+N351+N352+N353</f>
        <v>429355</v>
      </c>
      <c r="O347" s="265">
        <f>O348+O349+O350+O351+O352+O353</f>
        <v>550000</v>
      </c>
      <c r="P347" s="318">
        <f>SUM(P348:P353)</f>
        <v>670000</v>
      </c>
      <c r="Q347" s="96">
        <f>SUM(Q348:Q353)</f>
        <v>230000</v>
      </c>
      <c r="R347" s="96">
        <f>SUM(R348:R353)</f>
        <v>230000</v>
      </c>
      <c r="S347" s="361" t="e">
        <f>#REF!/N347</f>
        <v>#REF!</v>
      </c>
      <c r="T347" s="361" t="e">
        <f>P347/#REF!</f>
        <v>#REF!</v>
      </c>
      <c r="U347" s="361">
        <f t="shared" si="46"/>
        <v>0.34328358208955223</v>
      </c>
      <c r="V347" s="361">
        <f t="shared" si="47"/>
        <v>1</v>
      </c>
      <c r="W347" s="4"/>
    </row>
    <row r="348" spans="1:23" ht="12.75" customHeight="1">
      <c r="A348" s="21" t="s">
        <v>295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451</v>
      </c>
      <c r="K348" s="105">
        <v>3232</v>
      </c>
      <c r="L348" s="509" t="s">
        <v>531</v>
      </c>
      <c r="M348" s="577"/>
      <c r="N348" s="108">
        <v>429355</v>
      </c>
      <c r="O348" s="108">
        <v>0</v>
      </c>
      <c r="P348" s="318">
        <v>0</v>
      </c>
      <c r="Q348" s="108">
        <v>0</v>
      </c>
      <c r="R348" s="108">
        <v>0</v>
      </c>
      <c r="S348" s="361" t="e">
        <f>#REF!/N348</f>
        <v>#REF!</v>
      </c>
      <c r="T348" s="361" t="e">
        <f>P348/#REF!</f>
        <v>#REF!</v>
      </c>
      <c r="U348" s="361" t="e">
        <f t="shared" si="46"/>
        <v>#DIV/0!</v>
      </c>
      <c r="V348" s="361" t="e">
        <f t="shared" si="47"/>
        <v>#DIV/0!</v>
      </c>
      <c r="W348" s="4"/>
    </row>
    <row r="349" spans="1:23" ht="12.75">
      <c r="A349" s="21" t="s">
        <v>295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451</v>
      </c>
      <c r="K349" s="141">
        <v>3232</v>
      </c>
      <c r="L349" s="105" t="s">
        <v>174</v>
      </c>
      <c r="M349" s="141"/>
      <c r="N349" s="130">
        <v>0</v>
      </c>
      <c r="O349" s="130">
        <v>30000</v>
      </c>
      <c r="P349" s="427">
        <v>30000</v>
      </c>
      <c r="Q349" s="130">
        <v>30000</v>
      </c>
      <c r="R349" s="130">
        <v>30000</v>
      </c>
      <c r="S349" s="361" t="e">
        <f>#REF!/N349</f>
        <v>#REF!</v>
      </c>
      <c r="T349" s="361" t="e">
        <f>P349/#REF!</f>
        <v>#REF!</v>
      </c>
      <c r="U349" s="361">
        <f t="shared" si="46"/>
        <v>1</v>
      </c>
      <c r="V349" s="361">
        <f t="shared" si="47"/>
        <v>1</v>
      </c>
      <c r="W349" s="4"/>
    </row>
    <row r="350" spans="1:23" ht="24" customHeight="1">
      <c r="A350" s="21" t="s">
        <v>295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451</v>
      </c>
      <c r="K350" s="141">
        <v>3232</v>
      </c>
      <c r="L350" s="509" t="s">
        <v>595</v>
      </c>
      <c r="M350" s="510"/>
      <c r="N350" s="130">
        <v>0</v>
      </c>
      <c r="O350" s="130">
        <v>400000</v>
      </c>
      <c r="P350" s="427">
        <v>150000</v>
      </c>
      <c r="Q350" s="130">
        <v>150000</v>
      </c>
      <c r="R350" s="130">
        <v>150000</v>
      </c>
      <c r="S350" s="361" t="e">
        <f>#REF!/N350</f>
        <v>#REF!</v>
      </c>
      <c r="T350" s="361" t="e">
        <f>P350/#REF!</f>
        <v>#REF!</v>
      </c>
      <c r="U350" s="361">
        <f t="shared" si="46"/>
        <v>1</v>
      </c>
      <c r="V350" s="361">
        <f t="shared" si="47"/>
        <v>1</v>
      </c>
      <c r="W350" s="4"/>
    </row>
    <row r="351" spans="1:23" ht="26.25" customHeight="1">
      <c r="A351" s="21" t="s">
        <v>295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451</v>
      </c>
      <c r="K351" s="141">
        <v>3232</v>
      </c>
      <c r="L351" s="509" t="s">
        <v>643</v>
      </c>
      <c r="M351" s="510"/>
      <c r="N351" s="130">
        <v>0</v>
      </c>
      <c r="O351" s="130">
        <v>0</v>
      </c>
      <c r="P351" s="427">
        <v>40000</v>
      </c>
      <c r="Q351" s="130">
        <v>0</v>
      </c>
      <c r="R351" s="130">
        <v>0</v>
      </c>
      <c r="S351" s="361" t="e">
        <f>#REF!/N351</f>
        <v>#REF!</v>
      </c>
      <c r="T351" s="361" t="e">
        <f>P351/#REF!</f>
        <v>#REF!</v>
      </c>
      <c r="U351" s="361">
        <f t="shared" si="46"/>
        <v>0</v>
      </c>
      <c r="V351" s="361" t="e">
        <f t="shared" si="47"/>
        <v>#DIV/0!</v>
      </c>
      <c r="W351" s="4"/>
    </row>
    <row r="352" spans="1:23" ht="25.5" customHeight="1">
      <c r="A352" s="21" t="s">
        <v>295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451</v>
      </c>
      <c r="K352" s="141">
        <v>3232</v>
      </c>
      <c r="L352" s="515" t="s">
        <v>644</v>
      </c>
      <c r="M352" s="516"/>
      <c r="N352" s="130">
        <v>0</v>
      </c>
      <c r="O352" s="130">
        <v>0</v>
      </c>
      <c r="P352" s="427">
        <v>300000</v>
      </c>
      <c r="Q352" s="339">
        <v>0</v>
      </c>
      <c r="R352" s="339"/>
      <c r="S352" s="361" t="e">
        <f>#REF!/N352</f>
        <v>#REF!</v>
      </c>
      <c r="T352" s="361" t="e">
        <f>P352/#REF!</f>
        <v>#REF!</v>
      </c>
      <c r="U352" s="361">
        <f t="shared" si="46"/>
        <v>0</v>
      </c>
      <c r="V352" s="361" t="e">
        <f t="shared" si="47"/>
        <v>#DIV/0!</v>
      </c>
      <c r="W352" s="4"/>
    </row>
    <row r="353" spans="1:23" ht="13.5" thickBot="1">
      <c r="A353" s="21" t="s">
        <v>295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451</v>
      </c>
      <c r="K353" s="141">
        <v>3232</v>
      </c>
      <c r="L353" s="537" t="s">
        <v>569</v>
      </c>
      <c r="M353" s="538"/>
      <c r="N353" s="130">
        <v>0</v>
      </c>
      <c r="O353" s="130">
        <v>120000</v>
      </c>
      <c r="P353" s="427">
        <v>150000</v>
      </c>
      <c r="Q353" s="339">
        <v>50000</v>
      </c>
      <c r="R353" s="339">
        <v>50000</v>
      </c>
      <c r="S353" s="361" t="e">
        <f>#REF!/N353</f>
        <v>#REF!</v>
      </c>
      <c r="T353" s="361" t="e">
        <f>P353/#REF!</f>
        <v>#REF!</v>
      </c>
      <c r="U353" s="361">
        <f t="shared" si="46"/>
        <v>0.3333333333333333</v>
      </c>
      <c r="V353" s="361">
        <f t="shared" si="47"/>
        <v>1</v>
      </c>
      <c r="W353" s="4"/>
    </row>
    <row r="354" spans="1:23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00"/>
      <c r="L354" s="100" t="s">
        <v>126</v>
      </c>
      <c r="M354" s="100"/>
      <c r="N354" s="101">
        <f>N345</f>
        <v>429355</v>
      </c>
      <c r="O354" s="101">
        <f>O345</f>
        <v>550000</v>
      </c>
      <c r="P354" s="425">
        <f>P345</f>
        <v>670000</v>
      </c>
      <c r="Q354" s="101">
        <f>Q345</f>
        <v>230000</v>
      </c>
      <c r="R354" s="101">
        <f>R345</f>
        <v>230000</v>
      </c>
      <c r="S354" s="392" t="e">
        <f>#REF!/N354</f>
        <v>#REF!</v>
      </c>
      <c r="T354" s="392" t="e">
        <f>P354/#REF!</f>
        <v>#REF!</v>
      </c>
      <c r="U354" s="392">
        <f>Q354/P354</f>
        <v>0.34328358208955223</v>
      </c>
      <c r="V354" s="392">
        <f>R354/Q354</f>
        <v>1</v>
      </c>
      <c r="W354" s="4"/>
    </row>
    <row r="355" spans="1:2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9"/>
      <c r="L355" s="49"/>
      <c r="M355" s="49"/>
      <c r="N355" s="50"/>
      <c r="O355" s="50"/>
      <c r="P355" s="444"/>
      <c r="Q355" s="50"/>
      <c r="R355" s="50"/>
      <c r="S355" s="383"/>
      <c r="T355" s="383"/>
      <c r="U355" s="383"/>
      <c r="V355" s="383"/>
      <c r="W355" s="4"/>
    </row>
    <row r="356" spans="1:2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69" t="s">
        <v>28</v>
      </c>
      <c r="L356" s="81" t="s">
        <v>293</v>
      </c>
      <c r="M356" s="144"/>
      <c r="N356" s="70"/>
      <c r="O356" s="70"/>
      <c r="P356" s="448"/>
      <c r="Q356" s="70"/>
      <c r="R356" s="70"/>
      <c r="S356" s="386"/>
      <c r="T356" s="386"/>
      <c r="U356" s="386"/>
      <c r="V356" s="386"/>
      <c r="W356" s="4"/>
    </row>
    <row r="357" spans="1:23" ht="12.75">
      <c r="A357" s="21" t="s">
        <v>296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560</v>
      </c>
      <c r="K357" s="104">
        <v>3</v>
      </c>
      <c r="L357" s="104" t="s">
        <v>3</v>
      </c>
      <c r="M357" s="104"/>
      <c r="N357" s="96">
        <f>N358</f>
        <v>596945</v>
      </c>
      <c r="O357" s="96">
        <f>O358</f>
        <v>492000</v>
      </c>
      <c r="P357" s="318">
        <f>P358</f>
        <v>675000</v>
      </c>
      <c r="Q357" s="96">
        <f>Q358</f>
        <v>630000</v>
      </c>
      <c r="R357" s="96">
        <f>R358</f>
        <v>590000</v>
      </c>
      <c r="S357" s="361" t="e">
        <f>#REF!/N357</f>
        <v>#REF!</v>
      </c>
      <c r="T357" s="361" t="e">
        <f>P357/#REF!</f>
        <v>#REF!</v>
      </c>
      <c r="U357" s="361">
        <f aca="true" t="shared" si="48" ref="U357:V371">Q357/P357</f>
        <v>0.9333333333333333</v>
      </c>
      <c r="V357" s="361">
        <f t="shared" si="48"/>
        <v>0.9365079365079365</v>
      </c>
      <c r="W357" s="4"/>
    </row>
    <row r="358" spans="1:23" ht="12.75">
      <c r="A358" s="21" t="s">
        <v>296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560</v>
      </c>
      <c r="K358" s="105">
        <v>32</v>
      </c>
      <c r="L358" s="106" t="s">
        <v>8</v>
      </c>
      <c r="M358" s="107"/>
      <c r="N358" s="108">
        <f>N361</f>
        <v>596945</v>
      </c>
      <c r="O358" s="108">
        <f>O361+O359</f>
        <v>492000</v>
      </c>
      <c r="P358" s="318">
        <f>P361+P359</f>
        <v>675000</v>
      </c>
      <c r="Q358" s="108">
        <f>Q361+Q359</f>
        <v>630000</v>
      </c>
      <c r="R358" s="108">
        <f>R361+R359</f>
        <v>590000</v>
      </c>
      <c r="S358" s="361" t="e">
        <f>#REF!/N358</f>
        <v>#REF!</v>
      </c>
      <c r="T358" s="361" t="e">
        <f>P358/#REF!</f>
        <v>#REF!</v>
      </c>
      <c r="U358" s="361">
        <f t="shared" si="48"/>
        <v>0.9333333333333333</v>
      </c>
      <c r="V358" s="361">
        <f t="shared" si="48"/>
        <v>0.9365079365079365</v>
      </c>
      <c r="W358" s="4"/>
    </row>
    <row r="359" spans="1:23" ht="12.75">
      <c r="A359" s="21" t="s">
        <v>296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560</v>
      </c>
      <c r="K359" s="105">
        <v>322</v>
      </c>
      <c r="L359" s="106" t="s">
        <v>29</v>
      </c>
      <c r="M359" s="107"/>
      <c r="N359" s="108">
        <v>0</v>
      </c>
      <c r="O359" s="108">
        <f>O360</f>
        <v>10000</v>
      </c>
      <c r="P359" s="318">
        <f>P360</f>
        <v>50000</v>
      </c>
      <c r="Q359" s="108">
        <f>Q360</f>
        <v>30000</v>
      </c>
      <c r="R359" s="108">
        <f>R360</f>
        <v>30000</v>
      </c>
      <c r="S359" s="361" t="e">
        <f>#REF!/N359</f>
        <v>#REF!</v>
      </c>
      <c r="T359" s="361" t="e">
        <f>P359/#REF!</f>
        <v>#REF!</v>
      </c>
      <c r="U359" s="361">
        <f t="shared" si="48"/>
        <v>0.6</v>
      </c>
      <c r="V359" s="361">
        <f t="shared" si="48"/>
        <v>1</v>
      </c>
      <c r="W359" s="4"/>
    </row>
    <row r="360" spans="1:23" ht="12.75">
      <c r="A360" s="21" t="s">
        <v>296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560</v>
      </c>
      <c r="K360" s="105">
        <v>3225</v>
      </c>
      <c r="L360" s="106" t="s">
        <v>521</v>
      </c>
      <c r="M360" s="107"/>
      <c r="N360" s="108">
        <v>0</v>
      </c>
      <c r="O360" s="108">
        <v>10000</v>
      </c>
      <c r="P360" s="318">
        <v>50000</v>
      </c>
      <c r="Q360" s="108">
        <v>30000</v>
      </c>
      <c r="R360" s="108">
        <v>30000</v>
      </c>
      <c r="S360" s="361" t="e">
        <f>#REF!/N360</f>
        <v>#REF!</v>
      </c>
      <c r="T360" s="361" t="e">
        <f>P360/#REF!</f>
        <v>#REF!</v>
      </c>
      <c r="U360" s="361">
        <f t="shared" si="48"/>
        <v>0.6</v>
      </c>
      <c r="V360" s="361">
        <f t="shared" si="48"/>
        <v>1</v>
      </c>
      <c r="W360" s="4"/>
    </row>
    <row r="361" spans="1:23" ht="12.75">
      <c r="A361" s="21" t="s">
        <v>296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560</v>
      </c>
      <c r="K361" s="119">
        <v>323</v>
      </c>
      <c r="L361" s="272" t="s">
        <v>10</v>
      </c>
      <c r="M361" s="273"/>
      <c r="N361" s="265">
        <f>SUM(N362:N367)</f>
        <v>596945</v>
      </c>
      <c r="O361" s="265">
        <f>SUM(O362:O367)</f>
        <v>482000</v>
      </c>
      <c r="P361" s="318">
        <f>SUM(P362:P367)</f>
        <v>625000</v>
      </c>
      <c r="Q361" s="265">
        <f>SUM(Q362:Q367)</f>
        <v>600000</v>
      </c>
      <c r="R361" s="265">
        <f>SUM(R362:R367)</f>
        <v>560000</v>
      </c>
      <c r="S361" s="361" t="e">
        <f>#REF!/N361</f>
        <v>#REF!</v>
      </c>
      <c r="T361" s="361" t="e">
        <f>P361/#REF!</f>
        <v>#REF!</v>
      </c>
      <c r="U361" s="361">
        <f t="shared" si="48"/>
        <v>0.96</v>
      </c>
      <c r="V361" s="361">
        <f t="shared" si="48"/>
        <v>0.9333333333333333</v>
      </c>
      <c r="W361" s="4"/>
    </row>
    <row r="362" spans="1:23" ht="12.75">
      <c r="A362" s="21" t="s">
        <v>296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560</v>
      </c>
      <c r="K362" s="105">
        <v>3232</v>
      </c>
      <c r="L362" s="105" t="s">
        <v>104</v>
      </c>
      <c r="M362" s="105"/>
      <c r="N362" s="108">
        <v>15875</v>
      </c>
      <c r="O362" s="108">
        <v>22000</v>
      </c>
      <c r="P362" s="318">
        <v>0</v>
      </c>
      <c r="Q362" s="108">
        <v>15000</v>
      </c>
      <c r="R362" s="108">
        <v>15000</v>
      </c>
      <c r="S362" s="361" t="e">
        <f>#REF!/N362</f>
        <v>#REF!</v>
      </c>
      <c r="T362" s="361" t="e">
        <f>P362/#REF!</f>
        <v>#REF!</v>
      </c>
      <c r="U362" s="361" t="e">
        <f t="shared" si="48"/>
        <v>#DIV/0!</v>
      </c>
      <c r="V362" s="361">
        <f t="shared" si="48"/>
        <v>1</v>
      </c>
      <c r="W362" s="4"/>
    </row>
    <row r="363" spans="1:23" ht="12.75">
      <c r="A363" s="21" t="s">
        <v>296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560</v>
      </c>
      <c r="K363" s="141">
        <v>3232</v>
      </c>
      <c r="L363" s="105" t="s">
        <v>514</v>
      </c>
      <c r="M363" s="141"/>
      <c r="N363" s="130">
        <v>24942</v>
      </c>
      <c r="O363" s="130">
        <v>10000</v>
      </c>
      <c r="P363" s="427">
        <v>90000</v>
      </c>
      <c r="Q363" s="130">
        <v>50000</v>
      </c>
      <c r="R363" s="130">
        <v>10000</v>
      </c>
      <c r="S363" s="361" t="e">
        <f>#REF!/N363</f>
        <v>#REF!</v>
      </c>
      <c r="T363" s="361" t="e">
        <f>P363/#REF!</f>
        <v>#REF!</v>
      </c>
      <c r="U363" s="361">
        <f t="shared" si="48"/>
        <v>0.5555555555555556</v>
      </c>
      <c r="V363" s="361">
        <f t="shared" si="48"/>
        <v>0.2</v>
      </c>
      <c r="W363" s="4"/>
    </row>
    <row r="364" spans="1:23" ht="12.75">
      <c r="A364" s="21" t="s">
        <v>296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560</v>
      </c>
      <c r="K364" s="141">
        <v>3232</v>
      </c>
      <c r="L364" s="105" t="s">
        <v>493</v>
      </c>
      <c r="M364" s="141"/>
      <c r="N364" s="130">
        <v>556128</v>
      </c>
      <c r="O364" s="130">
        <v>450000</v>
      </c>
      <c r="P364" s="427">
        <v>500000</v>
      </c>
      <c r="Q364" s="130">
        <v>500000</v>
      </c>
      <c r="R364" s="130">
        <v>500000</v>
      </c>
      <c r="S364" s="361" t="e">
        <f>#REF!/N364</f>
        <v>#REF!</v>
      </c>
      <c r="T364" s="361" t="e">
        <f>P364/#REF!</f>
        <v>#REF!</v>
      </c>
      <c r="U364" s="361">
        <f t="shared" si="48"/>
        <v>1</v>
      </c>
      <c r="V364" s="361">
        <f t="shared" si="48"/>
        <v>1</v>
      </c>
      <c r="W364" s="4"/>
    </row>
    <row r="365" spans="1:23" ht="12.75">
      <c r="A365" s="21" t="s">
        <v>296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560</v>
      </c>
      <c r="K365" s="141">
        <v>3232</v>
      </c>
      <c r="L365" s="105" t="s">
        <v>645</v>
      </c>
      <c r="M365" s="141"/>
      <c r="N365" s="130">
        <v>0</v>
      </c>
      <c r="O365" s="130">
        <v>0</v>
      </c>
      <c r="P365" s="427">
        <v>5000</v>
      </c>
      <c r="Q365" s="130">
        <v>5000</v>
      </c>
      <c r="R365" s="130">
        <v>5000</v>
      </c>
      <c r="S365" s="361" t="e">
        <f>#REF!/N365</f>
        <v>#REF!</v>
      </c>
      <c r="T365" s="361"/>
      <c r="U365" s="361">
        <f t="shared" si="48"/>
        <v>1</v>
      </c>
      <c r="V365" s="361">
        <f t="shared" si="48"/>
        <v>1</v>
      </c>
      <c r="W365" s="4"/>
    </row>
    <row r="366" spans="1:23" ht="12.75">
      <c r="A366" s="21" t="s">
        <v>296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560</v>
      </c>
      <c r="K366" s="141">
        <v>3232</v>
      </c>
      <c r="L366" s="105" t="s">
        <v>646</v>
      </c>
      <c r="M366" s="141"/>
      <c r="N366" s="130">
        <v>0</v>
      </c>
      <c r="O366" s="130">
        <v>0</v>
      </c>
      <c r="P366" s="427">
        <v>10000</v>
      </c>
      <c r="Q366" s="130">
        <v>10000</v>
      </c>
      <c r="R366" s="130">
        <v>10000</v>
      </c>
      <c r="S366" s="361" t="e">
        <f>#REF!/N366</f>
        <v>#REF!</v>
      </c>
      <c r="T366" s="361"/>
      <c r="U366" s="361">
        <f t="shared" si="48"/>
        <v>1</v>
      </c>
      <c r="V366" s="361">
        <f t="shared" si="48"/>
        <v>1</v>
      </c>
      <c r="W366" s="4"/>
    </row>
    <row r="367" spans="1:23" ht="12.75">
      <c r="A367" s="21" t="s">
        <v>296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560</v>
      </c>
      <c r="K367" s="141">
        <v>3232</v>
      </c>
      <c r="L367" s="105" t="s">
        <v>536</v>
      </c>
      <c r="M367" s="141"/>
      <c r="N367" s="130">
        <v>0</v>
      </c>
      <c r="O367" s="130">
        <v>0</v>
      </c>
      <c r="P367" s="427">
        <v>20000</v>
      </c>
      <c r="Q367" s="130">
        <v>20000</v>
      </c>
      <c r="R367" s="130">
        <v>20000</v>
      </c>
      <c r="S367" s="361" t="e">
        <f>#REF!/N367</f>
        <v>#REF!</v>
      </c>
      <c r="T367" s="361"/>
      <c r="U367" s="361">
        <f t="shared" si="48"/>
        <v>1</v>
      </c>
      <c r="V367" s="361">
        <f t="shared" si="48"/>
        <v>1</v>
      </c>
      <c r="W367" s="4"/>
    </row>
    <row r="368" spans="1:23" ht="12.75">
      <c r="A368" s="21" t="s">
        <v>296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560</v>
      </c>
      <c r="K368" s="369">
        <v>4</v>
      </c>
      <c r="L368" s="104" t="s">
        <v>30</v>
      </c>
      <c r="M368" s="369"/>
      <c r="N368" s="370">
        <f>N369</f>
        <v>0</v>
      </c>
      <c r="O368" s="370">
        <f aca="true" t="shared" si="49" ref="O368:R369">O369</f>
        <v>10000</v>
      </c>
      <c r="P368" s="427">
        <f t="shared" si="49"/>
        <v>80000</v>
      </c>
      <c r="Q368" s="370">
        <f t="shared" si="49"/>
        <v>10000</v>
      </c>
      <c r="R368" s="370">
        <f t="shared" si="49"/>
        <v>10000</v>
      </c>
      <c r="S368" s="371" t="e">
        <f>#REF!/N368</f>
        <v>#REF!</v>
      </c>
      <c r="T368" s="371" t="e">
        <f>P368/#REF!</f>
        <v>#REF!</v>
      </c>
      <c r="U368" s="371">
        <f t="shared" si="48"/>
        <v>0.125</v>
      </c>
      <c r="V368" s="361">
        <f t="shared" si="48"/>
        <v>1</v>
      </c>
      <c r="W368" s="4"/>
    </row>
    <row r="369" spans="1:23" ht="12.75">
      <c r="A369" s="21" t="s">
        <v>296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560</v>
      </c>
      <c r="K369" s="105">
        <v>42</v>
      </c>
      <c r="L369" s="105" t="s">
        <v>32</v>
      </c>
      <c r="M369" s="105"/>
      <c r="N369" s="130">
        <f>N370</f>
        <v>0</v>
      </c>
      <c r="O369" s="130">
        <f t="shared" si="49"/>
        <v>10000</v>
      </c>
      <c r="P369" s="427">
        <f t="shared" si="49"/>
        <v>80000</v>
      </c>
      <c r="Q369" s="130">
        <f t="shared" si="49"/>
        <v>10000</v>
      </c>
      <c r="R369" s="130">
        <f t="shared" si="49"/>
        <v>10000</v>
      </c>
      <c r="S369" s="361" t="e">
        <f>#REF!/N369</f>
        <v>#REF!</v>
      </c>
      <c r="T369" s="361" t="e">
        <f>P369/#REF!</f>
        <v>#REF!</v>
      </c>
      <c r="U369" s="361">
        <f t="shared" si="48"/>
        <v>0.125</v>
      </c>
      <c r="V369" s="361">
        <f t="shared" si="48"/>
        <v>1</v>
      </c>
      <c r="W369" s="4"/>
    </row>
    <row r="370" spans="1:23" ht="12.75">
      <c r="A370" s="21" t="s">
        <v>296</v>
      </c>
      <c r="B370" s="1">
        <v>1</v>
      </c>
      <c r="C370" s="1"/>
      <c r="D370" s="1">
        <v>3</v>
      </c>
      <c r="E370" s="1"/>
      <c r="F370" s="1">
        <v>5</v>
      </c>
      <c r="G370" s="1"/>
      <c r="H370" s="1"/>
      <c r="I370" s="1"/>
      <c r="J370" s="1">
        <v>560</v>
      </c>
      <c r="K370" s="274">
        <v>421</v>
      </c>
      <c r="L370" s="274" t="s">
        <v>16</v>
      </c>
      <c r="M370" s="274"/>
      <c r="N370" s="275">
        <f>SUM(N371:N372)</f>
        <v>0</v>
      </c>
      <c r="O370" s="275">
        <f>SUM(O371:O372)</f>
        <v>10000</v>
      </c>
      <c r="P370" s="427">
        <f>SUM(P371:P372)</f>
        <v>80000</v>
      </c>
      <c r="Q370" s="275">
        <f>SUM(Q371:Q372)</f>
        <v>10000</v>
      </c>
      <c r="R370" s="275">
        <f>SUM(R371:R372)</f>
        <v>10000</v>
      </c>
      <c r="S370" s="361" t="e">
        <f>#REF!/N370</f>
        <v>#REF!</v>
      </c>
      <c r="T370" s="361" t="e">
        <f>P370/#REF!</f>
        <v>#REF!</v>
      </c>
      <c r="U370" s="361">
        <f t="shared" si="48"/>
        <v>0.125</v>
      </c>
      <c r="V370" s="361">
        <f t="shared" si="48"/>
        <v>1</v>
      </c>
      <c r="W370" s="4"/>
    </row>
    <row r="371" spans="1:23" ht="12.75">
      <c r="A371" s="21" t="s">
        <v>296</v>
      </c>
      <c r="B371" s="1">
        <v>1</v>
      </c>
      <c r="C371" s="1"/>
      <c r="D371" s="1">
        <v>3</v>
      </c>
      <c r="E371" s="1"/>
      <c r="F371" s="1">
        <v>5</v>
      </c>
      <c r="G371" s="1"/>
      <c r="H371" s="1"/>
      <c r="I371" s="1"/>
      <c r="J371" s="1">
        <v>560</v>
      </c>
      <c r="K371" s="141">
        <v>4214</v>
      </c>
      <c r="L371" s="141" t="s">
        <v>536</v>
      </c>
      <c r="M371" s="141"/>
      <c r="N371" s="130">
        <v>0</v>
      </c>
      <c r="O371" s="130">
        <v>10000</v>
      </c>
      <c r="P371" s="427">
        <v>0</v>
      </c>
      <c r="Q371" s="130">
        <v>10000</v>
      </c>
      <c r="R371" s="130">
        <v>10000</v>
      </c>
      <c r="S371" s="361" t="e">
        <f>#REF!/N371</f>
        <v>#REF!</v>
      </c>
      <c r="T371" s="361" t="e">
        <f>P371/#REF!</f>
        <v>#REF!</v>
      </c>
      <c r="U371" s="361" t="e">
        <f t="shared" si="48"/>
        <v>#DIV/0!</v>
      </c>
      <c r="V371" s="361">
        <f t="shared" si="48"/>
        <v>1</v>
      </c>
      <c r="W371" s="4"/>
    </row>
    <row r="372" spans="1:23" ht="12.75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41">
        <v>4214</v>
      </c>
      <c r="L372" s="362" t="s">
        <v>647</v>
      </c>
      <c r="M372" s="143"/>
      <c r="N372" s="130">
        <v>0</v>
      </c>
      <c r="O372" s="130">
        <v>0</v>
      </c>
      <c r="P372" s="427">
        <v>80000</v>
      </c>
      <c r="Q372" s="130">
        <v>0</v>
      </c>
      <c r="R372" s="130">
        <v>0</v>
      </c>
      <c r="S372" s="361"/>
      <c r="T372" s="361"/>
      <c r="U372" s="361"/>
      <c r="V372" s="361"/>
      <c r="W372" s="4"/>
    </row>
    <row r="373" spans="1:23" ht="12.75">
      <c r="A373" s="57"/>
      <c r="B373" s="13"/>
      <c r="C373" s="13"/>
      <c r="D373" s="13"/>
      <c r="E373" s="13"/>
      <c r="F373" s="13"/>
      <c r="G373" s="13"/>
      <c r="H373" s="13"/>
      <c r="I373" s="13"/>
      <c r="J373" s="13"/>
      <c r="K373" s="71"/>
      <c r="L373" s="528" t="s">
        <v>205</v>
      </c>
      <c r="M373" s="529"/>
      <c r="N373" s="88">
        <f>N357+N368</f>
        <v>596945</v>
      </c>
      <c r="O373" s="88">
        <f>O357+O368</f>
        <v>502000</v>
      </c>
      <c r="P373" s="342">
        <f>P357+P368</f>
        <v>755000</v>
      </c>
      <c r="Q373" s="88">
        <f>Q357+Q368</f>
        <v>640000</v>
      </c>
      <c r="R373" s="88">
        <f>R357+R368</f>
        <v>600000</v>
      </c>
      <c r="S373" s="387" t="e">
        <f>#REF!/N373</f>
        <v>#REF!</v>
      </c>
      <c r="T373" s="387" t="e">
        <f>T357+T368</f>
        <v>#REF!</v>
      </c>
      <c r="U373" s="387">
        <f>U357+U368</f>
        <v>1.0583333333333333</v>
      </c>
      <c r="V373" s="387">
        <f>V357+V368</f>
        <v>1.9365079365079365</v>
      </c>
      <c r="W373" s="4"/>
    </row>
    <row r="374" spans="1:23" ht="12.75">
      <c r="A374" s="14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73"/>
      <c r="M374" s="74"/>
      <c r="N374" s="75"/>
      <c r="O374" s="75"/>
      <c r="P374" s="444"/>
      <c r="Q374" s="75"/>
      <c r="R374" s="75"/>
      <c r="S374" s="383"/>
      <c r="T374" s="383"/>
      <c r="U374" s="383"/>
      <c r="V374" s="383"/>
      <c r="W374" s="48"/>
    </row>
    <row r="375" spans="1:23" ht="12.75">
      <c r="A375" s="81"/>
      <c r="B375" s="126"/>
      <c r="C375" s="126"/>
      <c r="D375" s="126"/>
      <c r="E375" s="126"/>
      <c r="F375" s="126"/>
      <c r="G375" s="126"/>
      <c r="H375" s="126"/>
      <c r="I375" s="126"/>
      <c r="J375" s="126"/>
      <c r="K375" s="69" t="s">
        <v>298</v>
      </c>
      <c r="L375" s="530" t="s">
        <v>297</v>
      </c>
      <c r="M375" s="530"/>
      <c r="N375" s="128"/>
      <c r="O375" s="128"/>
      <c r="P375" s="448"/>
      <c r="Q375" s="128"/>
      <c r="R375" s="128"/>
      <c r="S375" s="386"/>
      <c r="T375" s="386"/>
      <c r="U375" s="386"/>
      <c r="V375" s="386"/>
      <c r="W375" s="48"/>
    </row>
    <row r="376" spans="1:23" ht="12.75">
      <c r="A376" s="81" t="s">
        <v>299</v>
      </c>
      <c r="B376" s="126"/>
      <c r="C376" s="126"/>
      <c r="D376" s="126"/>
      <c r="E376" s="126"/>
      <c r="F376" s="126"/>
      <c r="G376" s="126"/>
      <c r="H376" s="126"/>
      <c r="I376" s="126"/>
      <c r="J376" s="126"/>
      <c r="K376" s="69" t="s">
        <v>28</v>
      </c>
      <c r="L376" s="576" t="s">
        <v>390</v>
      </c>
      <c r="M376" s="576"/>
      <c r="N376" s="70"/>
      <c r="O376" s="70"/>
      <c r="P376" s="448"/>
      <c r="Q376" s="70"/>
      <c r="R376" s="70"/>
      <c r="S376" s="386"/>
      <c r="T376" s="386"/>
      <c r="U376" s="386"/>
      <c r="V376" s="386"/>
      <c r="W376" s="48"/>
    </row>
    <row r="377" spans="1:23" ht="12.75">
      <c r="A377" s="21" t="s">
        <v>194</v>
      </c>
      <c r="B377" s="1">
        <v>1</v>
      </c>
      <c r="C377" s="1"/>
      <c r="D377" s="1"/>
      <c r="E377" s="1">
        <v>4</v>
      </c>
      <c r="F377" s="1"/>
      <c r="G377" s="1"/>
      <c r="H377" s="1"/>
      <c r="I377" s="1"/>
      <c r="J377" s="1">
        <v>560</v>
      </c>
      <c r="K377" s="146">
        <v>3</v>
      </c>
      <c r="L377" s="146" t="s">
        <v>3</v>
      </c>
      <c r="M377" s="146"/>
      <c r="N377" s="96">
        <f>N378+N384</f>
        <v>159145</v>
      </c>
      <c r="O377" s="96">
        <f>O378+O384</f>
        <v>144000</v>
      </c>
      <c r="P377" s="318">
        <f>P378+P384</f>
        <v>612736</v>
      </c>
      <c r="Q377" s="96">
        <f>Q378+Q384</f>
        <v>282600</v>
      </c>
      <c r="R377" s="96">
        <f>R378+R384</f>
        <v>282600</v>
      </c>
      <c r="S377" s="361" t="e">
        <f>#REF!/N377</f>
        <v>#REF!</v>
      </c>
      <c r="T377" s="361" t="e">
        <f>P377/#REF!</f>
        <v>#REF!</v>
      </c>
      <c r="U377" s="361">
        <f aca="true" t="shared" si="50" ref="U377:V392">Q377/P377</f>
        <v>0.4612100480467934</v>
      </c>
      <c r="V377" s="361">
        <f t="shared" si="50"/>
        <v>1</v>
      </c>
      <c r="W377" s="4"/>
    </row>
    <row r="378" spans="1:23" ht="12.75">
      <c r="A378" s="21" t="s">
        <v>194</v>
      </c>
      <c r="B378" s="1">
        <v>1</v>
      </c>
      <c r="C378" s="1"/>
      <c r="D378" s="1"/>
      <c r="E378" s="1">
        <v>4</v>
      </c>
      <c r="F378" s="1"/>
      <c r="G378" s="1"/>
      <c r="H378" s="1"/>
      <c r="I378" s="1"/>
      <c r="J378" s="1">
        <v>560</v>
      </c>
      <c r="K378" s="147">
        <v>31</v>
      </c>
      <c r="L378" s="147" t="s">
        <v>5</v>
      </c>
      <c r="M378" s="147"/>
      <c r="N378" s="108">
        <f>N379+N381</f>
        <v>133779</v>
      </c>
      <c r="O378" s="108">
        <f>O379+O381</f>
        <v>121600</v>
      </c>
      <c r="P378" s="459">
        <f>P379+P381</f>
        <v>496736</v>
      </c>
      <c r="Q378" s="108">
        <f>Q379+Q381</f>
        <v>217600</v>
      </c>
      <c r="R378" s="108">
        <f>R379+R381</f>
        <v>217600</v>
      </c>
      <c r="S378" s="361" t="e">
        <f>#REF!/N378</f>
        <v>#REF!</v>
      </c>
      <c r="T378" s="361" t="e">
        <f>P378/#REF!</f>
        <v>#REF!</v>
      </c>
      <c r="U378" s="361">
        <f t="shared" si="50"/>
        <v>0.4380596534175095</v>
      </c>
      <c r="V378" s="361">
        <f t="shared" si="50"/>
        <v>1</v>
      </c>
      <c r="W378" s="4"/>
    </row>
    <row r="379" spans="1:23" ht="12.75">
      <c r="A379" s="21" t="s">
        <v>194</v>
      </c>
      <c r="B379" s="1">
        <v>1</v>
      </c>
      <c r="C379" s="1"/>
      <c r="D379" s="1"/>
      <c r="E379" s="1">
        <v>4</v>
      </c>
      <c r="F379" s="1"/>
      <c r="G379" s="1"/>
      <c r="H379" s="1"/>
      <c r="I379" s="1"/>
      <c r="J379" s="1">
        <v>560</v>
      </c>
      <c r="K379" s="276">
        <v>311</v>
      </c>
      <c r="L379" s="276" t="s">
        <v>80</v>
      </c>
      <c r="M379" s="276"/>
      <c r="N379" s="265">
        <f>N380</f>
        <v>113986</v>
      </c>
      <c r="O379" s="265">
        <f>O380</f>
        <v>104000</v>
      </c>
      <c r="P379" s="318">
        <f>P380</f>
        <v>424636</v>
      </c>
      <c r="Q379" s="265">
        <f>Q380</f>
        <v>200000</v>
      </c>
      <c r="R379" s="265">
        <f>R380</f>
        <v>200000</v>
      </c>
      <c r="S379" s="361" t="e">
        <f>#REF!/N379</f>
        <v>#REF!</v>
      </c>
      <c r="T379" s="361" t="e">
        <f>P379/#REF!</f>
        <v>#REF!</v>
      </c>
      <c r="U379" s="361">
        <f t="shared" si="50"/>
        <v>0.4709916257688938</v>
      </c>
      <c r="V379" s="361">
        <f t="shared" si="50"/>
        <v>1</v>
      </c>
      <c r="W379" s="4"/>
    </row>
    <row r="380" spans="1:23" ht="12.75">
      <c r="A380" s="21" t="s">
        <v>194</v>
      </c>
      <c r="B380" s="1">
        <v>1</v>
      </c>
      <c r="C380" s="1"/>
      <c r="D380" s="1"/>
      <c r="E380" s="1">
        <v>4</v>
      </c>
      <c r="F380" s="1"/>
      <c r="G380" s="1"/>
      <c r="H380" s="1"/>
      <c r="I380" s="1"/>
      <c r="J380" s="1">
        <v>560</v>
      </c>
      <c r="K380" s="105">
        <v>3111</v>
      </c>
      <c r="L380" s="105" t="s">
        <v>80</v>
      </c>
      <c r="M380" s="105"/>
      <c r="N380" s="108">
        <v>113986</v>
      </c>
      <c r="O380" s="108">
        <v>104000</v>
      </c>
      <c r="P380" s="459">
        <v>424636</v>
      </c>
      <c r="Q380" s="108">
        <v>200000</v>
      </c>
      <c r="R380" s="108">
        <v>200000</v>
      </c>
      <c r="S380" s="361" t="e">
        <f>#REF!/N380</f>
        <v>#REF!</v>
      </c>
      <c r="T380" s="361" t="e">
        <f>P380/#REF!</f>
        <v>#REF!</v>
      </c>
      <c r="U380" s="361">
        <f t="shared" si="50"/>
        <v>0.4709916257688938</v>
      </c>
      <c r="V380" s="361">
        <f t="shared" si="50"/>
        <v>1</v>
      </c>
      <c r="W380" s="4"/>
    </row>
    <row r="381" spans="1:23" ht="12.75">
      <c r="A381" s="21" t="s">
        <v>300</v>
      </c>
      <c r="B381" s="1">
        <v>1</v>
      </c>
      <c r="C381" s="1"/>
      <c r="D381" s="1"/>
      <c r="E381" s="1">
        <v>4</v>
      </c>
      <c r="F381" s="1"/>
      <c r="G381" s="1"/>
      <c r="H381" s="1"/>
      <c r="I381" s="1"/>
      <c r="J381" s="1">
        <v>560</v>
      </c>
      <c r="K381" s="293">
        <v>313</v>
      </c>
      <c r="L381" s="531" t="s">
        <v>224</v>
      </c>
      <c r="M381" s="532"/>
      <c r="N381" s="265">
        <f>N382+N383</f>
        <v>19793</v>
      </c>
      <c r="O381" s="265">
        <f>O382+O383</f>
        <v>17600</v>
      </c>
      <c r="P381" s="459">
        <f>P382+P383</f>
        <v>72100</v>
      </c>
      <c r="Q381" s="265">
        <f>Q382+Q383</f>
        <v>17600</v>
      </c>
      <c r="R381" s="265">
        <f>R382+R383</f>
        <v>17600</v>
      </c>
      <c r="S381" s="361" t="e">
        <f>#REF!/N381</f>
        <v>#REF!</v>
      </c>
      <c r="T381" s="361" t="e">
        <f>P381/#REF!</f>
        <v>#REF!</v>
      </c>
      <c r="U381" s="361">
        <f t="shared" si="50"/>
        <v>0.24410540915395285</v>
      </c>
      <c r="V381" s="361">
        <f t="shared" si="50"/>
        <v>1</v>
      </c>
      <c r="W381" s="4"/>
    </row>
    <row r="382" spans="1:23" ht="12.75">
      <c r="A382" s="21" t="s">
        <v>300</v>
      </c>
      <c r="B382" s="1">
        <v>1</v>
      </c>
      <c r="C382" s="1"/>
      <c r="D382" s="1"/>
      <c r="E382" s="1">
        <v>4</v>
      </c>
      <c r="F382" s="1"/>
      <c r="G382" s="1"/>
      <c r="H382" s="1"/>
      <c r="I382" s="1"/>
      <c r="J382" s="1">
        <v>560</v>
      </c>
      <c r="K382" s="148">
        <v>3132</v>
      </c>
      <c r="L382" s="533" t="s">
        <v>210</v>
      </c>
      <c r="M382" s="534"/>
      <c r="N382" s="108">
        <v>17855</v>
      </c>
      <c r="O382" s="108">
        <v>16100</v>
      </c>
      <c r="P382" s="459">
        <v>64800</v>
      </c>
      <c r="Q382" s="108">
        <v>16100</v>
      </c>
      <c r="R382" s="108">
        <v>16100</v>
      </c>
      <c r="S382" s="361" t="e">
        <f>#REF!/N382</f>
        <v>#REF!</v>
      </c>
      <c r="T382" s="361" t="e">
        <f>P382/#REF!</f>
        <v>#REF!</v>
      </c>
      <c r="U382" s="361">
        <f t="shared" si="50"/>
        <v>0.24845679012345678</v>
      </c>
      <c r="V382" s="361">
        <f t="shared" si="50"/>
        <v>1</v>
      </c>
      <c r="W382" s="4"/>
    </row>
    <row r="383" spans="1:23" ht="12.75">
      <c r="A383" s="21" t="s">
        <v>300</v>
      </c>
      <c r="B383" s="1">
        <v>1</v>
      </c>
      <c r="C383" s="1"/>
      <c r="D383" s="1"/>
      <c r="E383" s="1">
        <v>4</v>
      </c>
      <c r="F383" s="1"/>
      <c r="G383" s="1"/>
      <c r="H383" s="1"/>
      <c r="I383" s="1"/>
      <c r="J383" s="1">
        <v>560</v>
      </c>
      <c r="K383" s="148">
        <v>3133</v>
      </c>
      <c r="L383" s="533" t="s">
        <v>211</v>
      </c>
      <c r="M383" s="534"/>
      <c r="N383" s="108">
        <v>1938</v>
      </c>
      <c r="O383" s="108">
        <v>1500</v>
      </c>
      <c r="P383" s="459">
        <v>7300</v>
      </c>
      <c r="Q383" s="108">
        <v>1500</v>
      </c>
      <c r="R383" s="108">
        <v>1500</v>
      </c>
      <c r="S383" s="361" t="e">
        <f>#REF!/N383</f>
        <v>#REF!</v>
      </c>
      <c r="T383" s="361" t="e">
        <f>P383/#REF!</f>
        <v>#REF!</v>
      </c>
      <c r="U383" s="361">
        <f t="shared" si="50"/>
        <v>0.2054794520547945</v>
      </c>
      <c r="V383" s="361">
        <f t="shared" si="50"/>
        <v>1</v>
      </c>
      <c r="W383" s="4"/>
    </row>
    <row r="384" spans="1:23" ht="12.75">
      <c r="A384" s="21" t="s">
        <v>300</v>
      </c>
      <c r="B384" s="1">
        <v>1</v>
      </c>
      <c r="C384" s="1"/>
      <c r="D384" s="1"/>
      <c r="E384" s="1">
        <v>4</v>
      </c>
      <c r="F384" s="1"/>
      <c r="G384" s="1"/>
      <c r="H384" s="1"/>
      <c r="I384" s="1"/>
      <c r="J384" s="1">
        <v>560</v>
      </c>
      <c r="K384" s="120">
        <v>32</v>
      </c>
      <c r="L384" s="106" t="s">
        <v>8</v>
      </c>
      <c r="M384" s="107"/>
      <c r="N384" s="108">
        <f>N385+N388+N393</f>
        <v>25366</v>
      </c>
      <c r="O384" s="108">
        <f>O385+O388+O393</f>
        <v>22400</v>
      </c>
      <c r="P384" s="459">
        <f>P385+P388+P393</f>
        <v>116000</v>
      </c>
      <c r="Q384" s="108">
        <f>Q385+Q388+Q393</f>
        <v>65000</v>
      </c>
      <c r="R384" s="108">
        <f>R385+R388+R393</f>
        <v>65000</v>
      </c>
      <c r="S384" s="361" t="e">
        <f>#REF!/N384</f>
        <v>#REF!</v>
      </c>
      <c r="T384" s="361" t="e">
        <f>P384/#REF!</f>
        <v>#REF!</v>
      </c>
      <c r="U384" s="361">
        <f t="shared" si="50"/>
        <v>0.5603448275862069</v>
      </c>
      <c r="V384" s="361">
        <f t="shared" si="50"/>
        <v>1</v>
      </c>
      <c r="W384" s="4"/>
    </row>
    <row r="385" spans="1:23" ht="12.75">
      <c r="A385" s="21" t="s">
        <v>300</v>
      </c>
      <c r="B385" s="1">
        <v>1</v>
      </c>
      <c r="C385" s="1"/>
      <c r="D385" s="1"/>
      <c r="E385" s="1">
        <v>4</v>
      </c>
      <c r="F385" s="1"/>
      <c r="G385" s="1"/>
      <c r="H385" s="1"/>
      <c r="I385" s="1"/>
      <c r="J385" s="1">
        <v>560</v>
      </c>
      <c r="K385" s="119">
        <v>321</v>
      </c>
      <c r="L385" s="531" t="s">
        <v>9</v>
      </c>
      <c r="M385" s="532"/>
      <c r="N385" s="96">
        <f>N386+N387</f>
        <v>6685</v>
      </c>
      <c r="O385" s="96">
        <f>O386+O387</f>
        <v>8000</v>
      </c>
      <c r="P385" s="318">
        <f>P386+P387</f>
        <v>36000</v>
      </c>
      <c r="Q385" s="96">
        <f>Q386+Q387</f>
        <v>10000</v>
      </c>
      <c r="R385" s="96">
        <f>R386+R387</f>
        <v>10000</v>
      </c>
      <c r="S385" s="361" t="e">
        <f>#REF!/N385</f>
        <v>#REF!</v>
      </c>
      <c r="T385" s="361" t="e">
        <f>P385/#REF!</f>
        <v>#REF!</v>
      </c>
      <c r="U385" s="361">
        <f t="shared" si="50"/>
        <v>0.2777777777777778</v>
      </c>
      <c r="V385" s="361">
        <f t="shared" si="50"/>
        <v>1</v>
      </c>
      <c r="W385" s="4"/>
    </row>
    <row r="386" spans="1:23" ht="12.75">
      <c r="A386" s="21" t="s">
        <v>300</v>
      </c>
      <c r="B386" s="1">
        <v>1</v>
      </c>
      <c r="C386" s="1"/>
      <c r="D386" s="1"/>
      <c r="E386" s="1">
        <v>4</v>
      </c>
      <c r="F386" s="1"/>
      <c r="G386" s="1"/>
      <c r="H386" s="1"/>
      <c r="I386" s="1"/>
      <c r="J386" s="1">
        <v>560</v>
      </c>
      <c r="K386" s="120">
        <v>3212</v>
      </c>
      <c r="L386" s="533" t="s">
        <v>82</v>
      </c>
      <c r="M386" s="534"/>
      <c r="N386" s="108">
        <v>6685</v>
      </c>
      <c r="O386" s="108">
        <v>8000</v>
      </c>
      <c r="P386" s="459">
        <v>36000</v>
      </c>
      <c r="Q386" s="108">
        <v>10000</v>
      </c>
      <c r="R386" s="108">
        <v>10000</v>
      </c>
      <c r="S386" s="361" t="e">
        <f>#REF!/N386</f>
        <v>#REF!</v>
      </c>
      <c r="T386" s="361" t="e">
        <f>P386/#REF!</f>
        <v>#REF!</v>
      </c>
      <c r="U386" s="361">
        <f t="shared" si="50"/>
        <v>0.2777777777777778</v>
      </c>
      <c r="V386" s="361">
        <f t="shared" si="50"/>
        <v>1</v>
      </c>
      <c r="W386" s="4"/>
    </row>
    <row r="387" spans="1:23" ht="12.75" hidden="1">
      <c r="A387" s="21" t="s">
        <v>300</v>
      </c>
      <c r="B387" s="1">
        <v>1</v>
      </c>
      <c r="C387" s="1"/>
      <c r="D387" s="1"/>
      <c r="E387" s="1">
        <v>4</v>
      </c>
      <c r="F387" s="1"/>
      <c r="G387" s="1"/>
      <c r="H387" s="1"/>
      <c r="I387" s="1"/>
      <c r="J387" s="1">
        <v>560</v>
      </c>
      <c r="K387" s="120">
        <v>3214</v>
      </c>
      <c r="L387" s="120" t="s">
        <v>155</v>
      </c>
      <c r="M387" s="120"/>
      <c r="N387" s="108">
        <v>0</v>
      </c>
      <c r="O387" s="108">
        <v>0</v>
      </c>
      <c r="P387" s="459">
        <v>0</v>
      </c>
      <c r="Q387" s="108">
        <v>0</v>
      </c>
      <c r="R387" s="108">
        <v>0</v>
      </c>
      <c r="S387" s="361" t="e">
        <f>#REF!/N387</f>
        <v>#REF!</v>
      </c>
      <c r="T387" s="361" t="e">
        <f>P387/#REF!</f>
        <v>#REF!</v>
      </c>
      <c r="U387" s="361" t="e">
        <f t="shared" si="50"/>
        <v>#DIV/0!</v>
      </c>
      <c r="V387" s="361" t="e">
        <f t="shared" si="50"/>
        <v>#DIV/0!</v>
      </c>
      <c r="W387" s="4"/>
    </row>
    <row r="388" spans="1:23" ht="12.75">
      <c r="A388" s="21" t="s">
        <v>300</v>
      </c>
      <c r="B388" s="1">
        <v>1</v>
      </c>
      <c r="C388" s="1"/>
      <c r="D388" s="1"/>
      <c r="E388" s="1">
        <v>4</v>
      </c>
      <c r="F388" s="1"/>
      <c r="G388" s="1"/>
      <c r="H388" s="1"/>
      <c r="I388" s="1"/>
      <c r="J388" s="1">
        <v>560</v>
      </c>
      <c r="K388" s="119">
        <v>322</v>
      </c>
      <c r="L388" s="119" t="s">
        <v>29</v>
      </c>
      <c r="M388" s="119"/>
      <c r="N388" s="96">
        <f>N389+N390+N391+N392</f>
        <v>17331</v>
      </c>
      <c r="O388" s="96">
        <f>O389+O390+O391+O392</f>
        <v>8600</v>
      </c>
      <c r="P388" s="318">
        <f>P389+P390+P391+P392</f>
        <v>70000</v>
      </c>
      <c r="Q388" s="96">
        <f>Q389+Q390+Q391+Q392</f>
        <v>40000</v>
      </c>
      <c r="R388" s="96">
        <f>R389+R390+R391+R392</f>
        <v>40000</v>
      </c>
      <c r="S388" s="361" t="e">
        <f>#REF!/N388</f>
        <v>#REF!</v>
      </c>
      <c r="T388" s="361" t="e">
        <f>P388/#REF!</f>
        <v>#REF!</v>
      </c>
      <c r="U388" s="361">
        <f t="shared" si="50"/>
        <v>0.5714285714285714</v>
      </c>
      <c r="V388" s="361">
        <f t="shared" si="50"/>
        <v>1</v>
      </c>
      <c r="W388" s="4"/>
    </row>
    <row r="389" spans="1:23" ht="12.75">
      <c r="A389" s="21" t="s">
        <v>300</v>
      </c>
      <c r="B389" s="1">
        <v>1</v>
      </c>
      <c r="C389" s="1"/>
      <c r="D389" s="1"/>
      <c r="E389" s="1">
        <v>4</v>
      </c>
      <c r="F389" s="1"/>
      <c r="G389" s="1"/>
      <c r="H389" s="1"/>
      <c r="I389" s="1"/>
      <c r="J389" s="1">
        <v>560</v>
      </c>
      <c r="K389" s="120">
        <v>3227</v>
      </c>
      <c r="L389" s="120" t="s">
        <v>134</v>
      </c>
      <c r="M389" s="120"/>
      <c r="N389" s="108">
        <v>4352</v>
      </c>
      <c r="O389" s="108">
        <v>2100</v>
      </c>
      <c r="P389" s="459">
        <v>13000</v>
      </c>
      <c r="Q389" s="108">
        <v>10000</v>
      </c>
      <c r="R389" s="108">
        <v>10000</v>
      </c>
      <c r="S389" s="361" t="e">
        <f>#REF!/N389</f>
        <v>#REF!</v>
      </c>
      <c r="T389" s="361" t="e">
        <f>P389/#REF!</f>
        <v>#REF!</v>
      </c>
      <c r="U389" s="361">
        <f t="shared" si="50"/>
        <v>0.7692307692307693</v>
      </c>
      <c r="V389" s="361">
        <f t="shared" si="50"/>
        <v>1</v>
      </c>
      <c r="W389" s="4"/>
    </row>
    <row r="390" spans="1:23" ht="12.75">
      <c r="A390" s="21" t="s">
        <v>300</v>
      </c>
      <c r="B390" s="1">
        <v>1</v>
      </c>
      <c r="C390" s="1"/>
      <c r="D390" s="1"/>
      <c r="E390" s="1">
        <v>4</v>
      </c>
      <c r="F390" s="1"/>
      <c r="G390" s="1"/>
      <c r="H390" s="1"/>
      <c r="I390" s="1"/>
      <c r="J390" s="1">
        <v>560</v>
      </c>
      <c r="K390" s="149">
        <v>3221</v>
      </c>
      <c r="L390" s="150" t="s">
        <v>135</v>
      </c>
      <c r="M390" s="151"/>
      <c r="N390" s="108">
        <v>1717</v>
      </c>
      <c r="O390" s="152">
        <v>1500</v>
      </c>
      <c r="P390" s="460">
        <v>37000</v>
      </c>
      <c r="Q390" s="108">
        <v>20000</v>
      </c>
      <c r="R390" s="108">
        <v>20000</v>
      </c>
      <c r="S390" s="361" t="e">
        <f>#REF!/N390</f>
        <v>#REF!</v>
      </c>
      <c r="T390" s="361" t="e">
        <f>P390/#REF!</f>
        <v>#REF!</v>
      </c>
      <c r="U390" s="361">
        <f t="shared" si="50"/>
        <v>0.5405405405405406</v>
      </c>
      <c r="V390" s="361">
        <f t="shared" si="50"/>
        <v>1</v>
      </c>
      <c r="W390" s="4"/>
    </row>
    <row r="391" spans="1:23" ht="12.75">
      <c r="A391" s="21" t="s">
        <v>300</v>
      </c>
      <c r="B391" s="1">
        <v>1</v>
      </c>
      <c r="C391" s="1"/>
      <c r="D391" s="1"/>
      <c r="E391" s="1">
        <v>4</v>
      </c>
      <c r="F391" s="1"/>
      <c r="G391" s="1"/>
      <c r="H391" s="1"/>
      <c r="I391" s="1"/>
      <c r="J391" s="1">
        <v>560</v>
      </c>
      <c r="K391" s="149">
        <v>3223</v>
      </c>
      <c r="L391" s="150" t="s">
        <v>85</v>
      </c>
      <c r="M391" s="151"/>
      <c r="N391" s="108">
        <v>11262</v>
      </c>
      <c r="O391" s="152">
        <v>5000</v>
      </c>
      <c r="P391" s="460">
        <v>20000</v>
      </c>
      <c r="Q391" s="108">
        <v>10000</v>
      </c>
      <c r="R391" s="108">
        <v>10000</v>
      </c>
      <c r="S391" s="361" t="e">
        <f>#REF!/N391</f>
        <v>#REF!</v>
      </c>
      <c r="T391" s="361" t="e">
        <f>P391/#REF!</f>
        <v>#REF!</v>
      </c>
      <c r="U391" s="361">
        <f t="shared" si="50"/>
        <v>0.5</v>
      </c>
      <c r="V391" s="361">
        <f t="shared" si="50"/>
        <v>1</v>
      </c>
      <c r="W391" s="4"/>
    </row>
    <row r="392" spans="1:23" ht="12.75" hidden="1">
      <c r="A392" s="21" t="s">
        <v>300</v>
      </c>
      <c r="B392" s="1">
        <v>1</v>
      </c>
      <c r="C392" s="1"/>
      <c r="D392" s="1"/>
      <c r="E392" s="1">
        <v>4</v>
      </c>
      <c r="F392" s="1"/>
      <c r="G392" s="1"/>
      <c r="H392" s="1"/>
      <c r="I392" s="1"/>
      <c r="J392" s="1">
        <v>560</v>
      </c>
      <c r="K392" s="149">
        <v>3225</v>
      </c>
      <c r="L392" s="150" t="s">
        <v>175</v>
      </c>
      <c r="M392" s="151"/>
      <c r="N392" s="152">
        <v>0</v>
      </c>
      <c r="O392" s="152">
        <v>0</v>
      </c>
      <c r="P392" s="460">
        <v>0</v>
      </c>
      <c r="Q392" s="108">
        <v>0</v>
      </c>
      <c r="R392" s="108">
        <v>0</v>
      </c>
      <c r="S392" s="361" t="e">
        <f>#REF!/N392</f>
        <v>#REF!</v>
      </c>
      <c r="T392" s="361" t="e">
        <f>P392/#REF!</f>
        <v>#REF!</v>
      </c>
      <c r="U392" s="361" t="e">
        <f t="shared" si="50"/>
        <v>#DIV/0!</v>
      </c>
      <c r="V392" s="361" t="e">
        <f t="shared" si="50"/>
        <v>#DIV/0!</v>
      </c>
      <c r="W392" s="4"/>
    </row>
    <row r="393" spans="1:23" ht="12.75">
      <c r="A393" s="21" t="s">
        <v>300</v>
      </c>
      <c r="B393" s="1">
        <v>1</v>
      </c>
      <c r="C393" s="1"/>
      <c r="D393" s="1"/>
      <c r="E393" s="1">
        <v>4</v>
      </c>
      <c r="F393" s="1"/>
      <c r="G393" s="1"/>
      <c r="H393" s="1"/>
      <c r="I393" s="1"/>
      <c r="J393" s="1">
        <v>560</v>
      </c>
      <c r="K393" s="261">
        <v>323</v>
      </c>
      <c r="L393" s="262" t="s">
        <v>10</v>
      </c>
      <c r="M393" s="263"/>
      <c r="N393" s="264">
        <f>N394+N395+N396</f>
        <v>1350</v>
      </c>
      <c r="O393" s="264">
        <f>O394+O395+O396</f>
        <v>5800</v>
      </c>
      <c r="P393" s="428">
        <f>P394+P395+P396</f>
        <v>10000</v>
      </c>
      <c r="Q393" s="264">
        <f>Q394+Q395+Q396</f>
        <v>15000</v>
      </c>
      <c r="R393" s="264">
        <f>R394+R395+R396</f>
        <v>15000</v>
      </c>
      <c r="S393" s="361" t="e">
        <f>#REF!/N393</f>
        <v>#REF!</v>
      </c>
      <c r="T393" s="361" t="e">
        <f>P393/#REF!</f>
        <v>#REF!</v>
      </c>
      <c r="U393" s="361">
        <f aca="true" t="shared" si="51" ref="U393:V396">Q393/P393</f>
        <v>1.5</v>
      </c>
      <c r="V393" s="361">
        <f t="shared" si="51"/>
        <v>1</v>
      </c>
      <c r="W393" s="4"/>
    </row>
    <row r="394" spans="1:23" ht="12.75" hidden="1">
      <c r="A394" s="21" t="s">
        <v>300</v>
      </c>
      <c r="B394" s="1">
        <v>1</v>
      </c>
      <c r="C394" s="1"/>
      <c r="D394" s="1"/>
      <c r="E394" s="1">
        <v>4</v>
      </c>
      <c r="F394" s="1"/>
      <c r="G394" s="1"/>
      <c r="H394" s="1"/>
      <c r="I394" s="1"/>
      <c r="J394" s="1">
        <v>560</v>
      </c>
      <c r="K394" s="149">
        <v>3231</v>
      </c>
      <c r="L394" s="150" t="s">
        <v>183</v>
      </c>
      <c r="M394" s="151"/>
      <c r="N394" s="152">
        <v>0</v>
      </c>
      <c r="O394" s="152">
        <v>0</v>
      </c>
      <c r="P394" s="460">
        <v>0</v>
      </c>
      <c r="Q394" s="108">
        <v>0</v>
      </c>
      <c r="R394" s="108">
        <v>0</v>
      </c>
      <c r="S394" s="361" t="e">
        <f>#REF!/N394</f>
        <v>#REF!</v>
      </c>
      <c r="T394" s="361" t="e">
        <f>P394/#REF!</f>
        <v>#REF!</v>
      </c>
      <c r="U394" s="361" t="e">
        <f t="shared" si="51"/>
        <v>#DIV/0!</v>
      </c>
      <c r="V394" s="361" t="e">
        <f t="shared" si="51"/>
        <v>#DIV/0!</v>
      </c>
      <c r="W394" s="4"/>
    </row>
    <row r="395" spans="1:23" ht="12.75">
      <c r="A395" s="21" t="s">
        <v>300</v>
      </c>
      <c r="B395" s="1">
        <v>1</v>
      </c>
      <c r="C395" s="1"/>
      <c r="D395" s="1"/>
      <c r="E395" s="1">
        <v>4</v>
      </c>
      <c r="F395" s="1"/>
      <c r="G395" s="1"/>
      <c r="H395" s="1"/>
      <c r="I395" s="1"/>
      <c r="J395" s="1">
        <v>560</v>
      </c>
      <c r="K395" s="105">
        <v>3236</v>
      </c>
      <c r="L395" s="106" t="s">
        <v>136</v>
      </c>
      <c r="M395" s="107"/>
      <c r="N395" s="108">
        <v>1350</v>
      </c>
      <c r="O395" s="108">
        <v>1100</v>
      </c>
      <c r="P395" s="459">
        <v>10000</v>
      </c>
      <c r="Q395" s="108">
        <v>10000</v>
      </c>
      <c r="R395" s="108">
        <v>10000</v>
      </c>
      <c r="S395" s="361" t="e">
        <f>#REF!/N395</f>
        <v>#REF!</v>
      </c>
      <c r="T395" s="361" t="e">
        <f>P395/#REF!</f>
        <v>#REF!</v>
      </c>
      <c r="U395" s="361">
        <f t="shared" si="51"/>
        <v>1</v>
      </c>
      <c r="V395" s="361">
        <f t="shared" si="51"/>
        <v>1</v>
      </c>
      <c r="W395" s="4"/>
    </row>
    <row r="396" spans="1:23" ht="12.75">
      <c r="A396" s="21" t="s">
        <v>300</v>
      </c>
      <c r="B396" s="1">
        <v>1</v>
      </c>
      <c r="C396" s="1"/>
      <c r="D396" s="1"/>
      <c r="E396" s="1">
        <v>4</v>
      </c>
      <c r="F396" s="1"/>
      <c r="G396" s="1"/>
      <c r="H396" s="1"/>
      <c r="I396" s="1"/>
      <c r="J396" s="1">
        <v>560</v>
      </c>
      <c r="K396" s="105">
        <v>3237</v>
      </c>
      <c r="L396" s="106" t="s">
        <v>160</v>
      </c>
      <c r="M396" s="107"/>
      <c r="N396" s="108">
        <v>0</v>
      </c>
      <c r="O396" s="108">
        <v>4700</v>
      </c>
      <c r="P396" s="459">
        <v>0</v>
      </c>
      <c r="Q396" s="108">
        <v>5000</v>
      </c>
      <c r="R396" s="108">
        <v>5000</v>
      </c>
      <c r="S396" s="361" t="e">
        <f>#REF!/N396</f>
        <v>#REF!</v>
      </c>
      <c r="T396" s="361" t="e">
        <f>P396/#REF!</f>
        <v>#REF!</v>
      </c>
      <c r="U396" s="361" t="e">
        <f t="shared" si="51"/>
        <v>#DIV/0!</v>
      </c>
      <c r="V396" s="361">
        <f t="shared" si="51"/>
        <v>1</v>
      </c>
      <c r="W396" s="4"/>
    </row>
    <row r="397" spans="1:23" ht="12.75" hidden="1">
      <c r="A397" s="21" t="s">
        <v>300</v>
      </c>
      <c r="B397" s="1">
        <v>1</v>
      </c>
      <c r="C397" s="1"/>
      <c r="D397" s="1"/>
      <c r="E397" s="1">
        <v>4</v>
      </c>
      <c r="F397" s="1"/>
      <c r="G397" s="1"/>
      <c r="H397" s="1"/>
      <c r="I397" s="1"/>
      <c r="J397" s="1">
        <v>560</v>
      </c>
      <c r="K397" s="104">
        <v>4</v>
      </c>
      <c r="L397" s="104" t="s">
        <v>4</v>
      </c>
      <c r="M397" s="104"/>
      <c r="N397" s="96">
        <f>N398</f>
        <v>0</v>
      </c>
      <c r="O397" s="96">
        <f aca="true" t="shared" si="52" ref="O397:V399">O398</f>
        <v>0</v>
      </c>
      <c r="P397" s="318">
        <f t="shared" si="52"/>
        <v>0</v>
      </c>
      <c r="Q397" s="96">
        <f t="shared" si="52"/>
        <v>0</v>
      </c>
      <c r="R397" s="96">
        <f t="shared" si="52"/>
        <v>0</v>
      </c>
      <c r="S397" s="361">
        <f t="shared" si="52"/>
        <v>0</v>
      </c>
      <c r="T397" s="361">
        <f t="shared" si="52"/>
        <v>0</v>
      </c>
      <c r="U397" s="361">
        <f t="shared" si="52"/>
        <v>1</v>
      </c>
      <c r="V397" s="361">
        <f t="shared" si="52"/>
        <v>2</v>
      </c>
      <c r="W397" s="4"/>
    </row>
    <row r="398" spans="1:23" ht="12.75" hidden="1">
      <c r="A398" s="21" t="s">
        <v>300</v>
      </c>
      <c r="B398" s="1">
        <v>1</v>
      </c>
      <c r="C398" s="1"/>
      <c r="D398" s="1"/>
      <c r="E398" s="1">
        <v>4</v>
      </c>
      <c r="F398" s="1"/>
      <c r="G398" s="1"/>
      <c r="H398" s="1"/>
      <c r="I398" s="1"/>
      <c r="J398" s="1">
        <v>560</v>
      </c>
      <c r="K398" s="105">
        <v>42</v>
      </c>
      <c r="L398" s="105" t="s">
        <v>176</v>
      </c>
      <c r="M398" s="105"/>
      <c r="N398" s="108">
        <f>N399</f>
        <v>0</v>
      </c>
      <c r="O398" s="108">
        <f t="shared" si="52"/>
        <v>0</v>
      </c>
      <c r="P398" s="318">
        <f t="shared" si="52"/>
        <v>0</v>
      </c>
      <c r="Q398" s="108">
        <f t="shared" si="52"/>
        <v>0</v>
      </c>
      <c r="R398" s="108">
        <f t="shared" si="52"/>
        <v>0</v>
      </c>
      <c r="S398" s="361">
        <f t="shared" si="52"/>
        <v>0</v>
      </c>
      <c r="T398" s="361">
        <f t="shared" si="52"/>
        <v>0</v>
      </c>
      <c r="U398" s="361">
        <f t="shared" si="52"/>
        <v>1</v>
      </c>
      <c r="V398" s="361">
        <f t="shared" si="52"/>
        <v>2</v>
      </c>
      <c r="W398" s="4"/>
    </row>
    <row r="399" spans="1:23" ht="12.75" hidden="1">
      <c r="A399" s="21" t="s">
        <v>300</v>
      </c>
      <c r="B399" s="1">
        <v>1</v>
      </c>
      <c r="C399" s="1"/>
      <c r="D399" s="1"/>
      <c r="E399" s="1">
        <v>4</v>
      </c>
      <c r="F399" s="1"/>
      <c r="G399" s="1"/>
      <c r="H399" s="1"/>
      <c r="I399" s="1"/>
      <c r="J399" s="1">
        <v>560</v>
      </c>
      <c r="K399" s="261">
        <v>422</v>
      </c>
      <c r="L399" s="262" t="s">
        <v>17</v>
      </c>
      <c r="M399" s="263"/>
      <c r="N399" s="264">
        <f>N400</f>
        <v>0</v>
      </c>
      <c r="O399" s="264">
        <f t="shared" si="52"/>
        <v>0</v>
      </c>
      <c r="P399" s="428">
        <f t="shared" si="52"/>
        <v>0</v>
      </c>
      <c r="Q399" s="264">
        <f t="shared" si="52"/>
        <v>0</v>
      </c>
      <c r="R399" s="264">
        <f t="shared" si="52"/>
        <v>0</v>
      </c>
      <c r="S399" s="398">
        <f t="shared" si="52"/>
        <v>0</v>
      </c>
      <c r="T399" s="398">
        <f t="shared" si="52"/>
        <v>0</v>
      </c>
      <c r="U399" s="398">
        <f t="shared" si="52"/>
        <v>1</v>
      </c>
      <c r="V399" s="398">
        <f t="shared" si="52"/>
        <v>2</v>
      </c>
      <c r="W399" s="4"/>
    </row>
    <row r="400" spans="1:23" ht="13.5" hidden="1" thickBot="1">
      <c r="A400" s="21" t="s">
        <v>300</v>
      </c>
      <c r="B400" s="1">
        <v>1</v>
      </c>
      <c r="C400" s="1"/>
      <c r="D400" s="1"/>
      <c r="E400" s="1">
        <v>4</v>
      </c>
      <c r="F400" s="1"/>
      <c r="G400" s="1"/>
      <c r="H400" s="1"/>
      <c r="I400" s="1"/>
      <c r="J400" s="1">
        <v>560</v>
      </c>
      <c r="K400" s="153">
        <v>4227</v>
      </c>
      <c r="L400" s="154" t="s">
        <v>177</v>
      </c>
      <c r="M400" s="155"/>
      <c r="N400" s="156">
        <v>0</v>
      </c>
      <c r="O400" s="156">
        <v>0</v>
      </c>
      <c r="P400" s="461">
        <v>0</v>
      </c>
      <c r="Q400" s="156">
        <v>0</v>
      </c>
      <c r="R400" s="156">
        <v>0</v>
      </c>
      <c r="S400" s="399">
        <v>0</v>
      </c>
      <c r="T400" s="399">
        <v>0</v>
      </c>
      <c r="U400" s="399">
        <v>1</v>
      </c>
      <c r="V400" s="399">
        <v>2</v>
      </c>
      <c r="W400" s="4"/>
    </row>
    <row r="401" spans="1:23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46"/>
      <c r="L401" s="46" t="s">
        <v>126</v>
      </c>
      <c r="M401" s="46"/>
      <c r="N401" s="47">
        <f>N377+N397</f>
        <v>159145</v>
      </c>
      <c r="O401" s="47">
        <f>O377+O397</f>
        <v>144000</v>
      </c>
      <c r="P401" s="429">
        <f>P377+P397</f>
        <v>612736</v>
      </c>
      <c r="Q401" s="157">
        <f>Q377+Q397</f>
        <v>282600</v>
      </c>
      <c r="R401" s="47">
        <f>R377+R397</f>
        <v>282600</v>
      </c>
      <c r="S401" s="382" t="e">
        <f>#REF!/N401</f>
        <v>#REF!</v>
      </c>
      <c r="T401" s="382" t="e">
        <f>P401/#REF!</f>
        <v>#REF!</v>
      </c>
      <c r="U401" s="382">
        <f>Q401/P401</f>
        <v>0.4612100480467934</v>
      </c>
      <c r="V401" s="382">
        <f>R401/Q401</f>
        <v>1</v>
      </c>
      <c r="W401" s="4"/>
    </row>
    <row r="402" spans="1:2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9"/>
      <c r="L402" s="49"/>
      <c r="M402" s="49"/>
      <c r="N402" s="50"/>
      <c r="O402" s="50"/>
      <c r="P402" s="444"/>
      <c r="Q402" s="50"/>
      <c r="R402" s="50"/>
      <c r="S402" s="383"/>
      <c r="T402" s="383"/>
      <c r="U402" s="383"/>
      <c r="V402" s="383"/>
      <c r="W402" s="4"/>
    </row>
    <row r="403" spans="1:2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69" t="s">
        <v>302</v>
      </c>
      <c r="L403" s="530" t="s">
        <v>303</v>
      </c>
      <c r="M403" s="543"/>
      <c r="N403" s="70"/>
      <c r="O403" s="70"/>
      <c r="P403" s="448"/>
      <c r="Q403" s="70"/>
      <c r="R403" s="70"/>
      <c r="S403" s="386"/>
      <c r="T403" s="386"/>
      <c r="U403" s="386"/>
      <c r="V403" s="386"/>
      <c r="W403" s="4"/>
    </row>
    <row r="404" spans="1:23" ht="12.75">
      <c r="A404" s="22" t="s">
        <v>304</v>
      </c>
      <c r="B404" s="10"/>
      <c r="C404" s="10"/>
      <c r="D404" s="10"/>
      <c r="E404" s="10"/>
      <c r="F404" s="10"/>
      <c r="G404" s="10"/>
      <c r="H404" s="10"/>
      <c r="I404" s="10"/>
      <c r="J404" s="10">
        <v>640</v>
      </c>
      <c r="K404" s="67" t="s">
        <v>28</v>
      </c>
      <c r="L404" s="22" t="s">
        <v>103</v>
      </c>
      <c r="M404" s="67"/>
      <c r="N404" s="23"/>
      <c r="O404" s="23"/>
      <c r="P404" s="445"/>
      <c r="Q404" s="56"/>
      <c r="R404" s="56"/>
      <c r="S404" s="377"/>
      <c r="T404" s="377"/>
      <c r="U404" s="377"/>
      <c r="V404" s="377"/>
      <c r="W404" s="4"/>
    </row>
    <row r="405" spans="1:23" ht="12.75">
      <c r="A405" s="21" t="s">
        <v>305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640</v>
      </c>
      <c r="K405" s="104">
        <v>3</v>
      </c>
      <c r="L405" s="104" t="s">
        <v>3</v>
      </c>
      <c r="M405" s="104"/>
      <c r="N405" s="96">
        <f>N406</f>
        <v>433059</v>
      </c>
      <c r="O405" s="96">
        <f>O406</f>
        <v>400000</v>
      </c>
      <c r="P405" s="318">
        <f>P406</f>
        <v>500000</v>
      </c>
      <c r="Q405" s="96">
        <f>Q406</f>
        <v>500000</v>
      </c>
      <c r="R405" s="96">
        <f>R406</f>
        <v>500000</v>
      </c>
      <c r="S405" s="361" t="e">
        <f>#REF!/N405</f>
        <v>#REF!</v>
      </c>
      <c r="T405" s="361" t="e">
        <f>P405/#REF!</f>
        <v>#REF!</v>
      </c>
      <c r="U405" s="361">
        <f aca="true" t="shared" si="53" ref="U405:V411">Q405/P405</f>
        <v>1</v>
      </c>
      <c r="V405" s="361">
        <f t="shared" si="53"/>
        <v>1</v>
      </c>
      <c r="W405" s="4"/>
    </row>
    <row r="406" spans="1:23" ht="12.75">
      <c r="A406" s="21" t="s">
        <v>305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640</v>
      </c>
      <c r="K406" s="105">
        <v>32</v>
      </c>
      <c r="L406" s="106" t="s">
        <v>8</v>
      </c>
      <c r="M406" s="107"/>
      <c r="N406" s="108">
        <f>N407+N409</f>
        <v>433059</v>
      </c>
      <c r="O406" s="108">
        <f>O407+O409</f>
        <v>400000</v>
      </c>
      <c r="P406" s="318">
        <f>P407+P409</f>
        <v>500000</v>
      </c>
      <c r="Q406" s="108">
        <f>Q407+Q409</f>
        <v>500000</v>
      </c>
      <c r="R406" s="108">
        <f>R407+R409</f>
        <v>500000</v>
      </c>
      <c r="S406" s="361" t="e">
        <f>#REF!/N406</f>
        <v>#REF!</v>
      </c>
      <c r="T406" s="361" t="e">
        <f>P406/#REF!</f>
        <v>#REF!</v>
      </c>
      <c r="U406" s="361">
        <f t="shared" si="53"/>
        <v>1</v>
      </c>
      <c r="V406" s="361">
        <f t="shared" si="53"/>
        <v>1</v>
      </c>
      <c r="W406" s="4"/>
    </row>
    <row r="407" spans="1:23" ht="12.75">
      <c r="A407" s="21" t="s">
        <v>305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640</v>
      </c>
      <c r="K407" s="119">
        <v>322</v>
      </c>
      <c r="L407" s="272" t="s">
        <v>29</v>
      </c>
      <c r="M407" s="273"/>
      <c r="N407" s="265">
        <f>N408</f>
        <v>274157</v>
      </c>
      <c r="O407" s="265">
        <f>O408</f>
        <v>250000</v>
      </c>
      <c r="P407" s="318">
        <f>P408</f>
        <v>300000</v>
      </c>
      <c r="Q407" s="265">
        <f>Q408</f>
        <v>300000</v>
      </c>
      <c r="R407" s="265">
        <f>R408</f>
        <v>300000</v>
      </c>
      <c r="S407" s="361" t="e">
        <f>#REF!/N407</f>
        <v>#REF!</v>
      </c>
      <c r="T407" s="361" t="e">
        <f>P407/#REF!</f>
        <v>#REF!</v>
      </c>
      <c r="U407" s="361">
        <f t="shared" si="53"/>
        <v>1</v>
      </c>
      <c r="V407" s="361">
        <f t="shared" si="53"/>
        <v>1</v>
      </c>
      <c r="W407" s="4"/>
    </row>
    <row r="408" spans="1:23" ht="12.75">
      <c r="A408" s="21" t="s">
        <v>305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640</v>
      </c>
      <c r="K408" s="105">
        <v>3223</v>
      </c>
      <c r="L408" s="541" t="s">
        <v>85</v>
      </c>
      <c r="M408" s="542"/>
      <c r="N408" s="108">
        <v>274157</v>
      </c>
      <c r="O408" s="108">
        <v>250000</v>
      </c>
      <c r="P408" s="318">
        <v>300000</v>
      </c>
      <c r="Q408" s="108">
        <v>300000</v>
      </c>
      <c r="R408" s="108">
        <v>300000</v>
      </c>
      <c r="S408" s="361" t="e">
        <f>#REF!/N408</f>
        <v>#REF!</v>
      </c>
      <c r="T408" s="361" t="e">
        <f>P408/#REF!</f>
        <v>#REF!</v>
      </c>
      <c r="U408" s="361">
        <f t="shared" si="53"/>
        <v>1</v>
      </c>
      <c r="V408" s="361">
        <f t="shared" si="53"/>
        <v>1</v>
      </c>
      <c r="W408" s="4"/>
    </row>
    <row r="409" spans="1:23" ht="12.75">
      <c r="A409" s="21" t="s">
        <v>305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640</v>
      </c>
      <c r="K409" s="119">
        <v>323</v>
      </c>
      <c r="L409" s="272" t="s">
        <v>10</v>
      </c>
      <c r="M409" s="273"/>
      <c r="N409" s="265">
        <f>N410</f>
        <v>158902</v>
      </c>
      <c r="O409" s="265">
        <f>O410</f>
        <v>150000</v>
      </c>
      <c r="P409" s="318">
        <f>P410</f>
        <v>200000</v>
      </c>
      <c r="Q409" s="265">
        <f>Q410</f>
        <v>200000</v>
      </c>
      <c r="R409" s="265">
        <f>R410</f>
        <v>200000</v>
      </c>
      <c r="S409" s="361" t="e">
        <f>#REF!/N409</f>
        <v>#REF!</v>
      </c>
      <c r="T409" s="361" t="e">
        <f>P409/#REF!</f>
        <v>#REF!</v>
      </c>
      <c r="U409" s="361">
        <f t="shared" si="53"/>
        <v>1</v>
      </c>
      <c r="V409" s="361">
        <f t="shared" si="53"/>
        <v>1</v>
      </c>
      <c r="W409" s="4"/>
    </row>
    <row r="410" spans="1:23" ht="12.75">
      <c r="A410" s="21" t="s">
        <v>305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640</v>
      </c>
      <c r="K410" s="105">
        <v>3232</v>
      </c>
      <c r="L410" s="541" t="s">
        <v>104</v>
      </c>
      <c r="M410" s="542"/>
      <c r="N410" s="108">
        <v>158902</v>
      </c>
      <c r="O410" s="108">
        <v>150000</v>
      </c>
      <c r="P410" s="318">
        <v>200000</v>
      </c>
      <c r="Q410" s="108">
        <v>200000</v>
      </c>
      <c r="R410" s="108">
        <v>200000</v>
      </c>
      <c r="S410" s="361" t="e">
        <f>#REF!/N410</f>
        <v>#REF!</v>
      </c>
      <c r="T410" s="361" t="e">
        <f>P410/#REF!</f>
        <v>#REF!</v>
      </c>
      <c r="U410" s="361">
        <f t="shared" si="53"/>
        <v>1</v>
      </c>
      <c r="V410" s="361">
        <f t="shared" si="53"/>
        <v>1</v>
      </c>
      <c r="W410" s="4"/>
    </row>
    <row r="411" spans="1:23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72"/>
      <c r="L411" s="528" t="s">
        <v>126</v>
      </c>
      <c r="M411" s="508"/>
      <c r="N411" s="78">
        <f>N405</f>
        <v>433059</v>
      </c>
      <c r="O411" s="78">
        <f>O405</f>
        <v>400000</v>
      </c>
      <c r="P411" s="342">
        <f>P405</f>
        <v>500000</v>
      </c>
      <c r="Q411" s="78">
        <f>Q405</f>
        <v>500000</v>
      </c>
      <c r="R411" s="78">
        <f>R405</f>
        <v>500000</v>
      </c>
      <c r="S411" s="387" t="e">
        <f>#REF!/N411</f>
        <v>#REF!</v>
      </c>
      <c r="T411" s="387" t="e">
        <f>P411/#REF!</f>
        <v>#REF!</v>
      </c>
      <c r="U411" s="387">
        <f t="shared" si="53"/>
        <v>1</v>
      </c>
      <c r="V411" s="387">
        <f t="shared" si="53"/>
        <v>1</v>
      </c>
      <c r="W411" s="4"/>
    </row>
    <row r="412" spans="1:23" s="199" customFormat="1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117"/>
      <c r="L412" s="328"/>
      <c r="M412" s="346"/>
      <c r="N412" s="114"/>
      <c r="O412" s="114"/>
      <c r="P412" s="354"/>
      <c r="Q412" s="114"/>
      <c r="R412" s="114"/>
      <c r="S412" s="393"/>
      <c r="T412" s="393"/>
      <c r="U412" s="393"/>
      <c r="V412" s="393"/>
      <c r="W412" s="5"/>
    </row>
    <row r="413" spans="1:23" s="199" customFormat="1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344" t="s">
        <v>596</v>
      </c>
      <c r="L413" s="345" t="s">
        <v>597</v>
      </c>
      <c r="M413" s="345"/>
      <c r="N413" s="332"/>
      <c r="O413" s="333"/>
      <c r="P413" s="334"/>
      <c r="Q413" s="332"/>
      <c r="R413" s="332"/>
      <c r="S413" s="415"/>
      <c r="T413" s="416"/>
      <c r="U413" s="416"/>
      <c r="V413" s="417"/>
      <c r="W413" s="5"/>
    </row>
    <row r="414" spans="1:23" s="199" customFormat="1" ht="12.75">
      <c r="A414" s="330" t="s">
        <v>304</v>
      </c>
      <c r="B414" s="330"/>
      <c r="C414" s="330"/>
      <c r="D414" s="330"/>
      <c r="E414" s="330"/>
      <c r="F414" s="330"/>
      <c r="G414" s="330"/>
      <c r="H414" s="330"/>
      <c r="I414" s="330"/>
      <c r="J414" s="330"/>
      <c r="K414" s="344" t="s">
        <v>598</v>
      </c>
      <c r="L414" s="525" t="s">
        <v>599</v>
      </c>
      <c r="M414" s="525"/>
      <c r="N414" s="332"/>
      <c r="O414" s="333"/>
      <c r="P414" s="334"/>
      <c r="Q414" s="332"/>
      <c r="R414" s="349"/>
      <c r="S414" s="418"/>
      <c r="T414" s="419"/>
      <c r="U414" s="419"/>
      <c r="V414" s="417"/>
      <c r="W414" s="5"/>
    </row>
    <row r="415" spans="1:23" s="199" customFormat="1" ht="12.75">
      <c r="A415" s="4" t="s">
        <v>600</v>
      </c>
      <c r="B415" s="1">
        <v>1</v>
      </c>
      <c r="C415" s="1"/>
      <c r="D415" s="1"/>
      <c r="E415" s="1"/>
      <c r="F415" s="1">
        <v>5</v>
      </c>
      <c r="G415" s="1"/>
      <c r="H415" s="1"/>
      <c r="I415" s="1"/>
      <c r="J415" s="1">
        <v>660</v>
      </c>
      <c r="K415" s="104">
        <v>4</v>
      </c>
      <c r="L415" s="526" t="s">
        <v>4</v>
      </c>
      <c r="M415" s="527"/>
      <c r="N415" s="96">
        <f>N416</f>
        <v>0</v>
      </c>
      <c r="O415" s="96">
        <f aca="true" t="shared" si="54" ref="O415:R417">O416</f>
        <v>0</v>
      </c>
      <c r="P415" s="318">
        <f t="shared" si="54"/>
        <v>80000</v>
      </c>
      <c r="Q415" s="96">
        <f t="shared" si="54"/>
        <v>0</v>
      </c>
      <c r="R415" s="96">
        <f t="shared" si="54"/>
        <v>0</v>
      </c>
      <c r="S415" s="361" t="e">
        <f>#REF!/N415</f>
        <v>#REF!</v>
      </c>
      <c r="T415" s="361" t="e">
        <f>P415/#REF!</f>
        <v>#REF!</v>
      </c>
      <c r="U415" s="361">
        <f aca="true" t="shared" si="55" ref="U415:V419">Q415/P415</f>
        <v>0</v>
      </c>
      <c r="V415" s="361" t="e">
        <f t="shared" si="55"/>
        <v>#DIV/0!</v>
      </c>
      <c r="W415" s="5"/>
    </row>
    <row r="416" spans="1:23" s="199" customFormat="1" ht="12.75">
      <c r="A416" s="4" t="s">
        <v>600</v>
      </c>
      <c r="B416" s="1">
        <v>1</v>
      </c>
      <c r="C416" s="1"/>
      <c r="D416" s="1"/>
      <c r="E416" s="1"/>
      <c r="F416" s="1">
        <v>5</v>
      </c>
      <c r="G416" s="1"/>
      <c r="H416" s="1"/>
      <c r="I416" s="1"/>
      <c r="J416" s="1">
        <v>660</v>
      </c>
      <c r="K416" s="105">
        <v>42</v>
      </c>
      <c r="L416" s="541" t="s">
        <v>31</v>
      </c>
      <c r="M416" s="542"/>
      <c r="N416" s="108">
        <f>N417</f>
        <v>0</v>
      </c>
      <c r="O416" s="108">
        <f t="shared" si="54"/>
        <v>0</v>
      </c>
      <c r="P416" s="318">
        <f t="shared" si="54"/>
        <v>80000</v>
      </c>
      <c r="Q416" s="96">
        <f t="shared" si="54"/>
        <v>0</v>
      </c>
      <c r="R416" s="96">
        <f t="shared" si="54"/>
        <v>0</v>
      </c>
      <c r="S416" s="361" t="e">
        <f>#REF!/N416</f>
        <v>#REF!</v>
      </c>
      <c r="T416" s="361" t="e">
        <f>P416/#REF!</f>
        <v>#REF!</v>
      </c>
      <c r="U416" s="361">
        <f t="shared" si="55"/>
        <v>0</v>
      </c>
      <c r="V416" s="361" t="e">
        <f t="shared" si="55"/>
        <v>#DIV/0!</v>
      </c>
      <c r="W416" s="5"/>
    </row>
    <row r="417" spans="1:23" s="199" customFormat="1" ht="12.75">
      <c r="A417" s="4" t="s">
        <v>600</v>
      </c>
      <c r="B417" s="1">
        <v>1</v>
      </c>
      <c r="C417" s="1"/>
      <c r="D417" s="1"/>
      <c r="E417" s="1"/>
      <c r="F417" s="1">
        <v>5</v>
      </c>
      <c r="G417" s="1"/>
      <c r="H417" s="1"/>
      <c r="I417" s="1"/>
      <c r="J417" s="1">
        <v>660</v>
      </c>
      <c r="K417" s="104">
        <v>422</v>
      </c>
      <c r="L417" s="526" t="s">
        <v>17</v>
      </c>
      <c r="M417" s="527"/>
      <c r="N417" s="96">
        <f>N418</f>
        <v>0</v>
      </c>
      <c r="O417" s="96">
        <f t="shared" si="54"/>
        <v>0</v>
      </c>
      <c r="P417" s="318">
        <f t="shared" si="54"/>
        <v>80000</v>
      </c>
      <c r="Q417" s="96">
        <f t="shared" si="54"/>
        <v>0</v>
      </c>
      <c r="R417" s="96">
        <f t="shared" si="54"/>
        <v>0</v>
      </c>
      <c r="S417" s="361" t="e">
        <f>#REF!/N417</f>
        <v>#REF!</v>
      </c>
      <c r="T417" s="361" t="e">
        <f>P417/#REF!</f>
        <v>#REF!</v>
      </c>
      <c r="U417" s="361">
        <f t="shared" si="55"/>
        <v>0</v>
      </c>
      <c r="V417" s="361" t="e">
        <f t="shared" si="55"/>
        <v>#DIV/0!</v>
      </c>
      <c r="W417" s="5"/>
    </row>
    <row r="418" spans="1:23" s="199" customFormat="1" ht="27" customHeight="1">
      <c r="A418" s="4" t="s">
        <v>600</v>
      </c>
      <c r="B418" s="1">
        <v>1</v>
      </c>
      <c r="C418" s="1"/>
      <c r="D418" s="1"/>
      <c r="E418" s="1"/>
      <c r="F418" s="1">
        <v>5</v>
      </c>
      <c r="G418" s="1"/>
      <c r="H418" s="1"/>
      <c r="I418" s="1"/>
      <c r="J418" s="1">
        <v>660</v>
      </c>
      <c r="K418" s="105">
        <v>4227</v>
      </c>
      <c r="L418" s="513" t="s">
        <v>601</v>
      </c>
      <c r="M418" s="514"/>
      <c r="N418" s="108">
        <v>0</v>
      </c>
      <c r="O418" s="108">
        <v>0</v>
      </c>
      <c r="P418" s="336">
        <v>80000</v>
      </c>
      <c r="Q418" s="337"/>
      <c r="R418" s="96"/>
      <c r="S418" s="361" t="e">
        <f>#REF!/N418</f>
        <v>#REF!</v>
      </c>
      <c r="T418" s="361" t="e">
        <f>P418/#REF!</f>
        <v>#REF!</v>
      </c>
      <c r="U418" s="361">
        <f t="shared" si="55"/>
        <v>0</v>
      </c>
      <c r="V418" s="361" t="e">
        <f t="shared" si="55"/>
        <v>#DIV/0!</v>
      </c>
      <c r="W418" s="5"/>
    </row>
    <row r="419" spans="1:23" s="199" customFormat="1" ht="12.75">
      <c r="A419" s="325"/>
      <c r="B419" s="325"/>
      <c r="C419" s="325"/>
      <c r="D419" s="325"/>
      <c r="E419" s="325"/>
      <c r="F419" s="325"/>
      <c r="G419" s="325"/>
      <c r="H419" s="325"/>
      <c r="I419" s="325"/>
      <c r="J419" s="325"/>
      <c r="K419" s="72"/>
      <c r="L419" s="507" t="s">
        <v>126</v>
      </c>
      <c r="M419" s="508"/>
      <c r="N419" s="342">
        <f>N415</f>
        <v>0</v>
      </c>
      <c r="O419" s="342">
        <f>O415</f>
        <v>0</v>
      </c>
      <c r="P419" s="342">
        <f>P415</f>
        <v>80000</v>
      </c>
      <c r="Q419" s="342">
        <f>Q415</f>
        <v>0</v>
      </c>
      <c r="R419" s="342">
        <f>R415</f>
        <v>0</v>
      </c>
      <c r="S419" s="348" t="e">
        <f>#REF!/N419</f>
        <v>#REF!</v>
      </c>
      <c r="T419" s="360" t="e">
        <f>P419/#REF!</f>
        <v>#REF!</v>
      </c>
      <c r="U419" s="360">
        <f t="shared" si="55"/>
        <v>0</v>
      </c>
      <c r="V419" s="360" t="e">
        <f t="shared" si="55"/>
        <v>#DIV/0!</v>
      </c>
      <c r="W419" s="5"/>
    </row>
    <row r="420" spans="1:2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9"/>
      <c r="L420" s="64"/>
      <c r="M420" s="158"/>
      <c r="N420" s="50"/>
      <c r="O420" s="50"/>
      <c r="P420" s="444"/>
      <c r="Q420" s="50"/>
      <c r="R420" s="50"/>
      <c r="S420" s="383"/>
      <c r="T420" s="383"/>
      <c r="U420" s="383"/>
      <c r="V420" s="383"/>
      <c r="W420" s="4"/>
    </row>
    <row r="421" spans="1:2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69" t="s">
        <v>306</v>
      </c>
      <c r="L421" s="530" t="s">
        <v>375</v>
      </c>
      <c r="M421" s="543"/>
      <c r="N421" s="543"/>
      <c r="O421" s="543"/>
      <c r="P421" s="448"/>
      <c r="Q421" s="70"/>
      <c r="R421" s="70"/>
      <c r="S421" s="386"/>
      <c r="T421" s="386"/>
      <c r="U421" s="386"/>
      <c r="V421" s="386"/>
      <c r="W421" s="4"/>
    </row>
    <row r="422" spans="1:23" ht="12.75">
      <c r="A422" s="22" t="s">
        <v>307</v>
      </c>
      <c r="B422" s="10"/>
      <c r="C422" s="10"/>
      <c r="D422" s="10"/>
      <c r="E422" s="10"/>
      <c r="F422" s="10"/>
      <c r="G422" s="10"/>
      <c r="H422" s="10"/>
      <c r="I422" s="10"/>
      <c r="J422" s="10">
        <v>520</v>
      </c>
      <c r="K422" s="67" t="s">
        <v>60</v>
      </c>
      <c r="L422" s="22" t="s">
        <v>105</v>
      </c>
      <c r="M422" s="67"/>
      <c r="N422" s="159"/>
      <c r="O422" s="23"/>
      <c r="P422" s="445"/>
      <c r="Q422" s="56"/>
      <c r="R422" s="56"/>
      <c r="S422" s="377"/>
      <c r="T422" s="377"/>
      <c r="U422" s="377"/>
      <c r="V422" s="377"/>
      <c r="W422" s="4"/>
    </row>
    <row r="423" spans="1:23" ht="12.75">
      <c r="A423" s="21" t="s">
        <v>308</v>
      </c>
      <c r="B423" s="1">
        <v>1</v>
      </c>
      <c r="C423" s="1"/>
      <c r="D423" s="1">
        <v>3</v>
      </c>
      <c r="E423" s="1"/>
      <c r="F423" s="1">
        <v>5</v>
      </c>
      <c r="G423" s="1"/>
      <c r="H423" s="1"/>
      <c r="I423" s="1"/>
      <c r="J423" s="1">
        <v>520</v>
      </c>
      <c r="K423" s="104">
        <v>3</v>
      </c>
      <c r="L423" s="104" t="s">
        <v>3</v>
      </c>
      <c r="M423" s="104"/>
      <c r="N423" s="96">
        <f>N424</f>
        <v>57526</v>
      </c>
      <c r="O423" s="96">
        <f aca="true" t="shared" si="56" ref="O423:R424">O424</f>
        <v>55000</v>
      </c>
      <c r="P423" s="318">
        <f t="shared" si="56"/>
        <v>85000</v>
      </c>
      <c r="Q423" s="96">
        <f t="shared" si="56"/>
        <v>85000</v>
      </c>
      <c r="R423" s="96">
        <f t="shared" si="56"/>
        <v>85000</v>
      </c>
      <c r="S423" s="361" t="e">
        <f>#REF!/N423</f>
        <v>#REF!</v>
      </c>
      <c r="T423" s="361" t="e">
        <f>P423/#REF!</f>
        <v>#REF!</v>
      </c>
      <c r="U423" s="361">
        <f aca="true" t="shared" si="57" ref="U423:V429">Q423/P423</f>
        <v>1</v>
      </c>
      <c r="V423" s="361">
        <f t="shared" si="57"/>
        <v>1</v>
      </c>
      <c r="W423" s="4"/>
    </row>
    <row r="424" spans="1:23" ht="12.75">
      <c r="A424" s="21" t="s">
        <v>308</v>
      </c>
      <c r="B424" s="1">
        <v>1</v>
      </c>
      <c r="C424" s="1"/>
      <c r="D424" s="1">
        <v>3</v>
      </c>
      <c r="E424" s="1"/>
      <c r="F424" s="1">
        <v>5</v>
      </c>
      <c r="G424" s="1"/>
      <c r="H424" s="1"/>
      <c r="I424" s="1"/>
      <c r="J424" s="1">
        <v>520</v>
      </c>
      <c r="K424" s="105">
        <v>32</v>
      </c>
      <c r="L424" s="106" t="s">
        <v>8</v>
      </c>
      <c r="M424" s="107"/>
      <c r="N424" s="108">
        <f>N425</f>
        <v>57526</v>
      </c>
      <c r="O424" s="108">
        <f t="shared" si="56"/>
        <v>55000</v>
      </c>
      <c r="P424" s="318">
        <f t="shared" si="56"/>
        <v>85000</v>
      </c>
      <c r="Q424" s="108">
        <f t="shared" si="56"/>
        <v>85000</v>
      </c>
      <c r="R424" s="108">
        <f t="shared" si="56"/>
        <v>85000</v>
      </c>
      <c r="S424" s="361" t="e">
        <f>#REF!/N424</f>
        <v>#REF!</v>
      </c>
      <c r="T424" s="361" t="e">
        <f>P424/#REF!</f>
        <v>#REF!</v>
      </c>
      <c r="U424" s="361">
        <f t="shared" si="57"/>
        <v>1</v>
      </c>
      <c r="V424" s="361">
        <f t="shared" si="57"/>
        <v>1</v>
      </c>
      <c r="W424" s="4"/>
    </row>
    <row r="425" spans="1:23" ht="12.75">
      <c r="A425" s="21" t="s">
        <v>308</v>
      </c>
      <c r="B425" s="1">
        <v>1</v>
      </c>
      <c r="C425" s="1"/>
      <c r="D425" s="1">
        <v>3</v>
      </c>
      <c r="E425" s="1"/>
      <c r="F425" s="1">
        <v>5</v>
      </c>
      <c r="G425" s="1"/>
      <c r="H425" s="1"/>
      <c r="I425" s="1"/>
      <c r="J425" s="1">
        <v>520</v>
      </c>
      <c r="K425" s="119">
        <v>323</v>
      </c>
      <c r="L425" s="272" t="s">
        <v>10</v>
      </c>
      <c r="M425" s="273"/>
      <c r="N425" s="265">
        <f>N426+N427+N428</f>
        <v>57526</v>
      </c>
      <c r="O425" s="265">
        <f>O426+O427+O428</f>
        <v>55000</v>
      </c>
      <c r="P425" s="318">
        <f>P426+P427+P428</f>
        <v>85000</v>
      </c>
      <c r="Q425" s="265">
        <f>Q426+Q427+Q428</f>
        <v>85000</v>
      </c>
      <c r="R425" s="265">
        <f>R426+R427+R428</f>
        <v>85000</v>
      </c>
      <c r="S425" s="361" t="e">
        <f>#REF!/N425</f>
        <v>#REF!</v>
      </c>
      <c r="T425" s="361" t="e">
        <f>P425/#REF!</f>
        <v>#REF!</v>
      </c>
      <c r="U425" s="361">
        <f t="shared" si="57"/>
        <v>1</v>
      </c>
      <c r="V425" s="361">
        <f t="shared" si="57"/>
        <v>1</v>
      </c>
      <c r="W425" s="4"/>
    </row>
    <row r="426" spans="1:23" ht="12.75">
      <c r="A426" s="21" t="s">
        <v>308</v>
      </c>
      <c r="B426" s="1">
        <v>1</v>
      </c>
      <c r="C426" s="1"/>
      <c r="D426" s="1">
        <v>3</v>
      </c>
      <c r="E426" s="1"/>
      <c r="F426" s="1">
        <v>5</v>
      </c>
      <c r="G426" s="1"/>
      <c r="H426" s="1"/>
      <c r="I426" s="1"/>
      <c r="J426" s="1">
        <v>520</v>
      </c>
      <c r="K426" s="105">
        <v>3234</v>
      </c>
      <c r="L426" s="105" t="s">
        <v>106</v>
      </c>
      <c r="M426" s="105"/>
      <c r="N426" s="108">
        <v>52070</v>
      </c>
      <c r="O426" s="108">
        <v>25000</v>
      </c>
      <c r="P426" s="318">
        <v>25000</v>
      </c>
      <c r="Q426" s="108">
        <v>25000</v>
      </c>
      <c r="R426" s="108">
        <v>25000</v>
      </c>
      <c r="S426" s="361" t="e">
        <f>#REF!/N426</f>
        <v>#REF!</v>
      </c>
      <c r="T426" s="361" t="e">
        <f>P426/#REF!</f>
        <v>#REF!</v>
      </c>
      <c r="U426" s="361">
        <f t="shared" si="57"/>
        <v>1</v>
      </c>
      <c r="V426" s="361">
        <f t="shared" si="57"/>
        <v>1</v>
      </c>
      <c r="W426" s="4"/>
    </row>
    <row r="427" spans="1:23" ht="12.75">
      <c r="A427" s="21" t="s">
        <v>308</v>
      </c>
      <c r="B427" s="1">
        <v>1</v>
      </c>
      <c r="C427" s="1"/>
      <c r="D427" s="1">
        <v>3</v>
      </c>
      <c r="E427" s="1"/>
      <c r="F427" s="1">
        <v>5</v>
      </c>
      <c r="G427" s="1"/>
      <c r="H427" s="1"/>
      <c r="I427" s="1"/>
      <c r="J427" s="1">
        <v>520</v>
      </c>
      <c r="K427" s="105">
        <v>3234</v>
      </c>
      <c r="L427" s="105" t="s">
        <v>178</v>
      </c>
      <c r="M427" s="105"/>
      <c r="N427" s="108">
        <v>0</v>
      </c>
      <c r="O427" s="108">
        <v>10000</v>
      </c>
      <c r="P427" s="318">
        <v>30000</v>
      </c>
      <c r="Q427" s="108">
        <v>30000</v>
      </c>
      <c r="R427" s="108">
        <v>30000</v>
      </c>
      <c r="S427" s="361" t="e">
        <f>#REF!/N427</f>
        <v>#REF!</v>
      </c>
      <c r="T427" s="361" t="e">
        <f>P427/#REF!</f>
        <v>#REF!</v>
      </c>
      <c r="U427" s="361">
        <f t="shared" si="57"/>
        <v>1</v>
      </c>
      <c r="V427" s="361">
        <f t="shared" si="57"/>
        <v>1</v>
      </c>
      <c r="W427" s="4"/>
    </row>
    <row r="428" spans="1:23" ht="13.5" thickBot="1">
      <c r="A428" s="21" t="s">
        <v>308</v>
      </c>
      <c r="B428" s="1">
        <v>1</v>
      </c>
      <c r="C428" s="1"/>
      <c r="D428" s="1">
        <v>3</v>
      </c>
      <c r="E428" s="1"/>
      <c r="F428" s="1">
        <v>5</v>
      </c>
      <c r="G428" s="1"/>
      <c r="H428" s="1"/>
      <c r="I428" s="1"/>
      <c r="J428" s="1">
        <v>520</v>
      </c>
      <c r="K428" s="141">
        <v>3234</v>
      </c>
      <c r="L428" s="141" t="s">
        <v>537</v>
      </c>
      <c r="M428" s="141"/>
      <c r="N428" s="130">
        <v>5456</v>
      </c>
      <c r="O428" s="130">
        <v>20000</v>
      </c>
      <c r="P428" s="427">
        <v>30000</v>
      </c>
      <c r="Q428" s="108">
        <v>30000</v>
      </c>
      <c r="R428" s="108">
        <v>30000</v>
      </c>
      <c r="S428" s="361" t="e">
        <f>#REF!/N428</f>
        <v>#REF!</v>
      </c>
      <c r="T428" s="361" t="e">
        <f>P428/#REF!</f>
        <v>#REF!</v>
      </c>
      <c r="U428" s="361">
        <f t="shared" si="57"/>
        <v>1</v>
      </c>
      <c r="V428" s="361">
        <f t="shared" si="57"/>
        <v>1</v>
      </c>
      <c r="W428" s="4"/>
    </row>
    <row r="429" spans="1:23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00"/>
      <c r="L429" s="100" t="s">
        <v>126</v>
      </c>
      <c r="M429" s="100"/>
      <c r="N429" s="101">
        <f>N423</f>
        <v>57526</v>
      </c>
      <c r="O429" s="101">
        <f>O423</f>
        <v>55000</v>
      </c>
      <c r="P429" s="425">
        <f>P423</f>
        <v>85000</v>
      </c>
      <c r="Q429" s="101">
        <f>Q423</f>
        <v>85000</v>
      </c>
      <c r="R429" s="101">
        <f>R423</f>
        <v>85000</v>
      </c>
      <c r="S429" s="392" t="e">
        <f>#REF!/N429</f>
        <v>#REF!</v>
      </c>
      <c r="T429" s="392" t="e">
        <f>P429/#REF!</f>
        <v>#REF!</v>
      </c>
      <c r="U429" s="392">
        <f t="shared" si="57"/>
        <v>1</v>
      </c>
      <c r="V429" s="392">
        <f t="shared" si="57"/>
        <v>1</v>
      </c>
      <c r="W429" s="4"/>
    </row>
    <row r="430" spans="1:2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17"/>
      <c r="L430" s="117"/>
      <c r="M430" s="117"/>
      <c r="N430" s="114"/>
      <c r="O430" s="114"/>
      <c r="P430" s="354"/>
      <c r="Q430" s="114"/>
      <c r="R430" s="114"/>
      <c r="S430" s="393"/>
      <c r="T430" s="393"/>
      <c r="U430" s="393"/>
      <c r="V430" s="393"/>
      <c r="W430" s="4"/>
    </row>
    <row r="431" spans="1:23" ht="12.75">
      <c r="A431" s="22" t="s">
        <v>309</v>
      </c>
      <c r="B431" s="10"/>
      <c r="C431" s="10"/>
      <c r="D431" s="10"/>
      <c r="E431" s="10"/>
      <c r="F431" s="10"/>
      <c r="G431" s="10"/>
      <c r="H431" s="10"/>
      <c r="I431" s="10"/>
      <c r="J431" s="10">
        <v>630</v>
      </c>
      <c r="K431" s="67" t="s">
        <v>60</v>
      </c>
      <c r="L431" s="546" t="s">
        <v>310</v>
      </c>
      <c r="M431" s="546"/>
      <c r="N431" s="23"/>
      <c r="O431" s="23"/>
      <c r="P431" s="445"/>
      <c r="Q431" s="56"/>
      <c r="R431" s="56"/>
      <c r="S431" s="377"/>
      <c r="T431" s="377"/>
      <c r="U431" s="377"/>
      <c r="V431" s="377"/>
      <c r="W431" s="4"/>
    </row>
    <row r="432" spans="1:23" ht="12.75">
      <c r="A432" s="21" t="s">
        <v>309</v>
      </c>
      <c r="B432" s="4">
        <v>1</v>
      </c>
      <c r="C432" s="4"/>
      <c r="D432" s="4">
        <v>3</v>
      </c>
      <c r="E432" s="4"/>
      <c r="F432" s="4">
        <v>5</v>
      </c>
      <c r="G432" s="4"/>
      <c r="H432" s="4"/>
      <c r="I432" s="4"/>
      <c r="J432" s="4">
        <v>630</v>
      </c>
      <c r="K432" s="104">
        <v>3</v>
      </c>
      <c r="L432" s="104" t="s">
        <v>3</v>
      </c>
      <c r="M432" s="104"/>
      <c r="N432" s="96">
        <f>N433</f>
        <v>4093</v>
      </c>
      <c r="O432" s="27">
        <f aca="true" t="shared" si="58" ref="O432:R434">O433</f>
        <v>20000</v>
      </c>
      <c r="P432" s="318">
        <f t="shared" si="58"/>
        <v>150000</v>
      </c>
      <c r="Q432" s="96">
        <f t="shared" si="58"/>
        <v>50000</v>
      </c>
      <c r="R432" s="96">
        <f t="shared" si="58"/>
        <v>50000</v>
      </c>
      <c r="S432" s="361" t="e">
        <f>#REF!/N432</f>
        <v>#REF!</v>
      </c>
      <c r="T432" s="361" t="e">
        <f>P432/#REF!</f>
        <v>#REF!</v>
      </c>
      <c r="U432" s="361">
        <f aca="true" t="shared" si="59" ref="U432:V436">Q432/P432</f>
        <v>0.3333333333333333</v>
      </c>
      <c r="V432" s="361">
        <f t="shared" si="59"/>
        <v>1</v>
      </c>
      <c r="W432" s="4"/>
    </row>
    <row r="433" spans="1:23" ht="12.75">
      <c r="A433" s="21" t="s">
        <v>309</v>
      </c>
      <c r="B433" s="4">
        <v>1</v>
      </c>
      <c r="C433" s="4"/>
      <c r="D433" s="4">
        <v>3</v>
      </c>
      <c r="E433" s="4"/>
      <c r="F433" s="4">
        <v>5</v>
      </c>
      <c r="G433" s="4"/>
      <c r="H433" s="4"/>
      <c r="I433" s="4"/>
      <c r="J433" s="4">
        <v>630</v>
      </c>
      <c r="K433" s="105">
        <v>32</v>
      </c>
      <c r="L433" s="106" t="s">
        <v>8</v>
      </c>
      <c r="M433" s="107"/>
      <c r="N433" s="108">
        <f>N434</f>
        <v>4093</v>
      </c>
      <c r="O433" s="35">
        <f t="shared" si="58"/>
        <v>20000</v>
      </c>
      <c r="P433" s="318">
        <f t="shared" si="58"/>
        <v>150000</v>
      </c>
      <c r="Q433" s="108">
        <f t="shared" si="58"/>
        <v>50000</v>
      </c>
      <c r="R433" s="108">
        <f t="shared" si="58"/>
        <v>50000</v>
      </c>
      <c r="S433" s="361" t="e">
        <f>#REF!/N433</f>
        <v>#REF!</v>
      </c>
      <c r="T433" s="361" t="e">
        <f>P433/#REF!</f>
        <v>#REF!</v>
      </c>
      <c r="U433" s="361">
        <f t="shared" si="59"/>
        <v>0.3333333333333333</v>
      </c>
      <c r="V433" s="361">
        <f t="shared" si="59"/>
        <v>1</v>
      </c>
      <c r="W433" s="4"/>
    </row>
    <row r="434" spans="1:23" ht="12.75">
      <c r="A434" s="21" t="s">
        <v>309</v>
      </c>
      <c r="B434" s="4">
        <v>1</v>
      </c>
      <c r="C434" s="4"/>
      <c r="D434" s="4">
        <v>3</v>
      </c>
      <c r="E434" s="4"/>
      <c r="F434" s="4">
        <v>5</v>
      </c>
      <c r="G434" s="4"/>
      <c r="H434" s="4"/>
      <c r="I434" s="4"/>
      <c r="J434" s="4">
        <v>630</v>
      </c>
      <c r="K434" s="119">
        <v>323</v>
      </c>
      <c r="L434" s="272" t="s">
        <v>10</v>
      </c>
      <c r="M434" s="273"/>
      <c r="N434" s="265">
        <f>N435</f>
        <v>4093</v>
      </c>
      <c r="O434" s="268">
        <f t="shared" si="58"/>
        <v>20000</v>
      </c>
      <c r="P434" s="318">
        <f t="shared" si="58"/>
        <v>150000</v>
      </c>
      <c r="Q434" s="265">
        <f t="shared" si="58"/>
        <v>50000</v>
      </c>
      <c r="R434" s="265">
        <f t="shared" si="58"/>
        <v>50000</v>
      </c>
      <c r="S434" s="361" t="e">
        <f>#REF!/N434</f>
        <v>#REF!</v>
      </c>
      <c r="T434" s="361" t="e">
        <f>P434/#REF!</f>
        <v>#REF!</v>
      </c>
      <c r="U434" s="361">
        <f t="shared" si="59"/>
        <v>0.3333333333333333</v>
      </c>
      <c r="V434" s="361">
        <f t="shared" si="59"/>
        <v>1</v>
      </c>
      <c r="W434" s="4"/>
    </row>
    <row r="435" spans="1:23" ht="13.5" thickBot="1">
      <c r="A435" s="21" t="s">
        <v>309</v>
      </c>
      <c r="B435" s="4">
        <v>1</v>
      </c>
      <c r="C435" s="4"/>
      <c r="D435" s="4">
        <v>3</v>
      </c>
      <c r="E435" s="4"/>
      <c r="F435" s="4">
        <v>5</v>
      </c>
      <c r="G435" s="4"/>
      <c r="H435" s="4"/>
      <c r="I435" s="4"/>
      <c r="J435" s="4">
        <v>630</v>
      </c>
      <c r="K435" s="105">
        <v>3232</v>
      </c>
      <c r="L435" s="537" t="s">
        <v>108</v>
      </c>
      <c r="M435" s="538"/>
      <c r="N435" s="108">
        <v>4093</v>
      </c>
      <c r="O435" s="35">
        <v>20000</v>
      </c>
      <c r="P435" s="318">
        <v>150000</v>
      </c>
      <c r="Q435" s="108">
        <v>50000</v>
      </c>
      <c r="R435" s="108">
        <v>50000</v>
      </c>
      <c r="S435" s="361" t="e">
        <f>#REF!/N435</f>
        <v>#REF!</v>
      </c>
      <c r="T435" s="361" t="e">
        <f>P435/#REF!</f>
        <v>#REF!</v>
      </c>
      <c r="U435" s="361">
        <f t="shared" si="59"/>
        <v>0.3333333333333333</v>
      </c>
      <c r="V435" s="361">
        <f t="shared" si="59"/>
        <v>1</v>
      </c>
      <c r="W435" s="4"/>
    </row>
    <row r="436" spans="1:23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00"/>
      <c r="L436" s="100" t="s">
        <v>126</v>
      </c>
      <c r="M436" s="100"/>
      <c r="N436" s="101">
        <f>N432</f>
        <v>4093</v>
      </c>
      <c r="O436" s="101">
        <f>O432</f>
        <v>20000</v>
      </c>
      <c r="P436" s="425">
        <f>P432</f>
        <v>150000</v>
      </c>
      <c r="Q436" s="101">
        <f>Q432</f>
        <v>50000</v>
      </c>
      <c r="R436" s="101">
        <f>R432</f>
        <v>50000</v>
      </c>
      <c r="S436" s="392" t="e">
        <f>#REF!/N436</f>
        <v>#REF!</v>
      </c>
      <c r="T436" s="392" t="e">
        <f>P436/#REF!</f>
        <v>#REF!</v>
      </c>
      <c r="U436" s="392">
        <f t="shared" si="59"/>
        <v>0.3333333333333333</v>
      </c>
      <c r="V436" s="392">
        <f t="shared" si="59"/>
        <v>1</v>
      </c>
      <c r="W436" s="4"/>
    </row>
    <row r="437" spans="1:2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9"/>
      <c r="L437" s="49"/>
      <c r="M437" s="49"/>
      <c r="N437" s="50"/>
      <c r="O437" s="50"/>
      <c r="P437" s="444"/>
      <c r="Q437" s="50"/>
      <c r="R437" s="50"/>
      <c r="S437" s="383"/>
      <c r="T437" s="383"/>
      <c r="U437" s="383"/>
      <c r="V437" s="383"/>
      <c r="W437" s="4"/>
    </row>
    <row r="438" spans="1:23" ht="12.75">
      <c r="A438" s="22" t="s">
        <v>312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69" t="s">
        <v>314</v>
      </c>
      <c r="L438" s="69" t="s">
        <v>311</v>
      </c>
      <c r="M438" s="144"/>
      <c r="N438" s="70"/>
      <c r="O438" s="70"/>
      <c r="P438" s="448"/>
      <c r="Q438" s="70"/>
      <c r="R438" s="70"/>
      <c r="S438" s="386"/>
      <c r="T438" s="386"/>
      <c r="U438" s="386"/>
      <c r="V438" s="386"/>
      <c r="W438" s="4"/>
    </row>
    <row r="439" spans="1:23" ht="12.75">
      <c r="A439" s="22" t="s">
        <v>313</v>
      </c>
      <c r="B439" s="10"/>
      <c r="C439" s="10"/>
      <c r="D439" s="10"/>
      <c r="E439" s="10"/>
      <c r="F439" s="10"/>
      <c r="G439" s="10"/>
      <c r="H439" s="10"/>
      <c r="I439" s="10"/>
      <c r="J439" s="10">
        <v>510</v>
      </c>
      <c r="K439" s="67" t="s">
        <v>325</v>
      </c>
      <c r="L439" s="22" t="s">
        <v>107</v>
      </c>
      <c r="M439" s="67"/>
      <c r="N439" s="159"/>
      <c r="O439" s="23"/>
      <c r="P439" s="445"/>
      <c r="Q439" s="56"/>
      <c r="R439" s="56"/>
      <c r="S439" s="377"/>
      <c r="T439" s="377"/>
      <c r="U439" s="377"/>
      <c r="V439" s="377"/>
      <c r="W439" s="4"/>
    </row>
    <row r="440" spans="1:23" ht="12.75">
      <c r="A440" s="21" t="s">
        <v>313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510</v>
      </c>
      <c r="K440" s="104">
        <v>4</v>
      </c>
      <c r="L440" s="104" t="s">
        <v>4</v>
      </c>
      <c r="M440" s="104"/>
      <c r="N440" s="96">
        <f>N441+N450</f>
        <v>0</v>
      </c>
      <c r="O440" s="96">
        <f>O441</f>
        <v>100000</v>
      </c>
      <c r="P440" s="318">
        <f>P441</f>
        <v>300000</v>
      </c>
      <c r="Q440" s="96">
        <f>Q441</f>
        <v>50000</v>
      </c>
      <c r="R440" s="96">
        <f>R441</f>
        <v>50000</v>
      </c>
      <c r="S440" s="361" t="e">
        <f>#REF!/N440</f>
        <v>#REF!</v>
      </c>
      <c r="T440" s="361" t="e">
        <f>P440/#REF!</f>
        <v>#REF!</v>
      </c>
      <c r="U440" s="361">
        <f aca="true" t="shared" si="60" ref="U440:V452">Q440/P440</f>
        <v>0.16666666666666666</v>
      </c>
      <c r="V440" s="361">
        <f t="shared" si="60"/>
        <v>1</v>
      </c>
      <c r="W440" s="4"/>
    </row>
    <row r="441" spans="1:23" ht="12.75">
      <c r="A441" s="21" t="s">
        <v>313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510</v>
      </c>
      <c r="K441" s="105">
        <v>42</v>
      </c>
      <c r="L441" s="105" t="s">
        <v>31</v>
      </c>
      <c r="M441" s="105"/>
      <c r="N441" s="108">
        <f>N442+N448</f>
        <v>0</v>
      </c>
      <c r="O441" s="108">
        <f>O442+O448+O450</f>
        <v>100000</v>
      </c>
      <c r="P441" s="318">
        <f>P442+P448+P450</f>
        <v>300000</v>
      </c>
      <c r="Q441" s="108">
        <f>Q442+Q448+Q450</f>
        <v>50000</v>
      </c>
      <c r="R441" s="108">
        <f>R442+R448+R450</f>
        <v>50000</v>
      </c>
      <c r="S441" s="361" t="e">
        <f>#REF!/N441</f>
        <v>#REF!</v>
      </c>
      <c r="T441" s="361" t="e">
        <f>P441/#REF!</f>
        <v>#REF!</v>
      </c>
      <c r="U441" s="361">
        <f t="shared" si="60"/>
        <v>0.16666666666666666</v>
      </c>
      <c r="V441" s="361">
        <f t="shared" si="60"/>
        <v>1</v>
      </c>
      <c r="W441" s="4"/>
    </row>
    <row r="442" spans="1:23" ht="12.75">
      <c r="A442" s="21" t="s">
        <v>313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510</v>
      </c>
      <c r="K442" s="119">
        <v>422</v>
      </c>
      <c r="L442" s="119" t="s">
        <v>17</v>
      </c>
      <c r="M442" s="119"/>
      <c r="N442" s="265">
        <f>N443+N444+N445+N446+N447</f>
        <v>0</v>
      </c>
      <c r="O442" s="265">
        <f>O443+O444+O445+O446+O447</f>
        <v>100000</v>
      </c>
      <c r="P442" s="318">
        <f>P443+P444+P445+P446+P447</f>
        <v>250000</v>
      </c>
      <c r="Q442" s="265">
        <f>Q443+Q444+Q445+Q446+Q447</f>
        <v>0</v>
      </c>
      <c r="R442" s="265">
        <f>R443+R444+R445+R446+R447</f>
        <v>0</v>
      </c>
      <c r="S442" s="361" t="e">
        <f>#REF!/N442</f>
        <v>#REF!</v>
      </c>
      <c r="T442" s="361" t="e">
        <f>P442/#REF!</f>
        <v>#REF!</v>
      </c>
      <c r="U442" s="361">
        <f t="shared" si="60"/>
        <v>0</v>
      </c>
      <c r="V442" s="361" t="e">
        <f t="shared" si="60"/>
        <v>#DIV/0!</v>
      </c>
      <c r="W442" s="4"/>
    </row>
    <row r="443" spans="1:23" ht="26.25" customHeight="1">
      <c r="A443" s="21" t="s">
        <v>313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510</v>
      </c>
      <c r="K443" s="105">
        <v>4227</v>
      </c>
      <c r="L443" s="509" t="s">
        <v>648</v>
      </c>
      <c r="M443" s="510"/>
      <c r="N443" s="108">
        <v>0</v>
      </c>
      <c r="O443" s="108">
        <v>0</v>
      </c>
      <c r="P443" s="318">
        <v>250000</v>
      </c>
      <c r="Q443" s="108">
        <v>0</v>
      </c>
      <c r="R443" s="108">
        <v>0</v>
      </c>
      <c r="S443" s="361" t="e">
        <f>#REF!/N443</f>
        <v>#REF!</v>
      </c>
      <c r="T443" s="361" t="e">
        <f>P443/#REF!</f>
        <v>#REF!</v>
      </c>
      <c r="U443" s="361">
        <f t="shared" si="60"/>
        <v>0</v>
      </c>
      <c r="V443" s="361" t="e">
        <f t="shared" si="60"/>
        <v>#DIV/0!</v>
      </c>
      <c r="W443" s="4"/>
    </row>
    <row r="444" spans="1:23" ht="12.75">
      <c r="A444" s="21" t="s">
        <v>313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510</v>
      </c>
      <c r="K444" s="105">
        <v>4227</v>
      </c>
      <c r="L444" s="533" t="s">
        <v>563</v>
      </c>
      <c r="M444" s="534"/>
      <c r="N444" s="108">
        <v>0</v>
      </c>
      <c r="O444" s="108">
        <v>100000</v>
      </c>
      <c r="P444" s="318">
        <v>0</v>
      </c>
      <c r="Q444" s="108">
        <v>0</v>
      </c>
      <c r="R444" s="108">
        <v>0</v>
      </c>
      <c r="S444" s="361" t="e">
        <f>#REF!/N444</f>
        <v>#REF!</v>
      </c>
      <c r="T444" s="361" t="e">
        <f>P444/#REF!</f>
        <v>#REF!</v>
      </c>
      <c r="U444" s="361" t="e">
        <f t="shared" si="60"/>
        <v>#DIV/0!</v>
      </c>
      <c r="V444" s="361" t="e">
        <f t="shared" si="60"/>
        <v>#DIV/0!</v>
      </c>
      <c r="W444" s="4"/>
    </row>
    <row r="445" spans="1:23" ht="12.75" hidden="1">
      <c r="A445" s="21" t="s">
        <v>313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510</v>
      </c>
      <c r="K445" s="105">
        <v>4227</v>
      </c>
      <c r="L445" s="105" t="s">
        <v>165</v>
      </c>
      <c r="M445" s="105"/>
      <c r="N445" s="108">
        <v>0</v>
      </c>
      <c r="O445" s="108">
        <v>0</v>
      </c>
      <c r="P445" s="318">
        <v>0</v>
      </c>
      <c r="Q445" s="108">
        <v>0</v>
      </c>
      <c r="R445" s="108">
        <v>0</v>
      </c>
      <c r="S445" s="361" t="e">
        <f>#REF!/N445</f>
        <v>#REF!</v>
      </c>
      <c r="T445" s="361" t="e">
        <f>P445/#REF!</f>
        <v>#REF!</v>
      </c>
      <c r="U445" s="361" t="e">
        <f t="shared" si="60"/>
        <v>#DIV/0!</v>
      </c>
      <c r="V445" s="361" t="e">
        <f t="shared" si="60"/>
        <v>#DIV/0!</v>
      </c>
      <c r="W445" s="4"/>
    </row>
    <row r="446" spans="1:23" ht="12.75" hidden="1">
      <c r="A446" s="21" t="s">
        <v>313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510</v>
      </c>
      <c r="K446" s="105">
        <v>4227</v>
      </c>
      <c r="L446" s="105" t="s">
        <v>164</v>
      </c>
      <c r="M446" s="105"/>
      <c r="N446" s="108">
        <v>0</v>
      </c>
      <c r="O446" s="108">
        <v>0</v>
      </c>
      <c r="P446" s="318">
        <v>0</v>
      </c>
      <c r="Q446" s="108">
        <v>0</v>
      </c>
      <c r="R446" s="108">
        <v>0</v>
      </c>
      <c r="S446" s="361" t="e">
        <f>#REF!/N446</f>
        <v>#REF!</v>
      </c>
      <c r="T446" s="361" t="e">
        <f>P446/#REF!</f>
        <v>#REF!</v>
      </c>
      <c r="U446" s="361" t="e">
        <f t="shared" si="60"/>
        <v>#DIV/0!</v>
      </c>
      <c r="V446" s="361" t="e">
        <f t="shared" si="60"/>
        <v>#DIV/0!</v>
      </c>
      <c r="W446" s="4"/>
    </row>
    <row r="447" spans="1:23" ht="12.75" hidden="1">
      <c r="A447" s="21" t="s">
        <v>313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510</v>
      </c>
      <c r="K447" s="141">
        <v>4227</v>
      </c>
      <c r="L447" s="105" t="s">
        <v>161</v>
      </c>
      <c r="M447" s="141"/>
      <c r="N447" s="130">
        <v>0</v>
      </c>
      <c r="O447" s="129">
        <v>0</v>
      </c>
      <c r="P447" s="427">
        <v>0</v>
      </c>
      <c r="Q447" s="130">
        <v>0</v>
      </c>
      <c r="R447" s="130">
        <v>0</v>
      </c>
      <c r="S447" s="361" t="e">
        <f>#REF!/N447</f>
        <v>#REF!</v>
      </c>
      <c r="T447" s="361" t="e">
        <f>P447/#REF!</f>
        <v>#REF!</v>
      </c>
      <c r="U447" s="361" t="e">
        <f t="shared" si="60"/>
        <v>#DIV/0!</v>
      </c>
      <c r="V447" s="361" t="e">
        <f t="shared" si="60"/>
        <v>#DIV/0!</v>
      </c>
      <c r="W447" s="4"/>
    </row>
    <row r="448" spans="1:23" ht="12.75">
      <c r="A448" s="21" t="s">
        <v>313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510</v>
      </c>
      <c r="K448" s="274">
        <v>423</v>
      </c>
      <c r="L448" s="274" t="s">
        <v>18</v>
      </c>
      <c r="M448" s="274"/>
      <c r="N448" s="275">
        <f>N449</f>
        <v>0</v>
      </c>
      <c r="O448" s="279">
        <f>O449</f>
        <v>0</v>
      </c>
      <c r="P448" s="427">
        <f>P449</f>
        <v>0</v>
      </c>
      <c r="Q448" s="275">
        <f>Q449</f>
        <v>0</v>
      </c>
      <c r="R448" s="275">
        <f>R449</f>
        <v>0</v>
      </c>
      <c r="S448" s="361" t="e">
        <f>#REF!/N448</f>
        <v>#REF!</v>
      </c>
      <c r="T448" s="361" t="e">
        <f>P448/#REF!</f>
        <v>#REF!</v>
      </c>
      <c r="U448" s="361" t="e">
        <f t="shared" si="60"/>
        <v>#DIV/0!</v>
      </c>
      <c r="V448" s="361" t="e">
        <f t="shared" si="60"/>
        <v>#DIV/0!</v>
      </c>
      <c r="W448" s="4"/>
    </row>
    <row r="449" spans="1:23" ht="12.75">
      <c r="A449" s="21" t="s">
        <v>313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510</v>
      </c>
      <c r="K449" s="141">
        <v>4231</v>
      </c>
      <c r="L449" s="141" t="s">
        <v>649</v>
      </c>
      <c r="M449" s="141"/>
      <c r="N449" s="130">
        <v>0</v>
      </c>
      <c r="O449" s="129">
        <v>0</v>
      </c>
      <c r="P449" s="427">
        <v>0</v>
      </c>
      <c r="Q449" s="130">
        <v>0</v>
      </c>
      <c r="R449" s="130">
        <v>0</v>
      </c>
      <c r="S449" s="361" t="e">
        <f>#REF!/N449</f>
        <v>#REF!</v>
      </c>
      <c r="T449" s="361" t="e">
        <f>P449/#REF!</f>
        <v>#REF!</v>
      </c>
      <c r="U449" s="361" t="e">
        <f t="shared" si="60"/>
        <v>#DIV/0!</v>
      </c>
      <c r="V449" s="361" t="e">
        <f t="shared" si="60"/>
        <v>#DIV/0!</v>
      </c>
      <c r="W449" s="4"/>
    </row>
    <row r="450" spans="1:23" ht="12.75">
      <c r="A450" s="21" t="s">
        <v>313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510</v>
      </c>
      <c r="K450" s="274">
        <v>453</v>
      </c>
      <c r="L450" s="274" t="s">
        <v>527</v>
      </c>
      <c r="M450" s="274"/>
      <c r="N450" s="275">
        <f>N451</f>
        <v>0</v>
      </c>
      <c r="O450" s="275">
        <f>O451</f>
        <v>0</v>
      </c>
      <c r="P450" s="427">
        <f>P451</f>
        <v>50000</v>
      </c>
      <c r="Q450" s="275">
        <f>Q451</f>
        <v>50000</v>
      </c>
      <c r="R450" s="275">
        <f>R451</f>
        <v>50000</v>
      </c>
      <c r="S450" s="361" t="e">
        <f>#REF!/N450</f>
        <v>#REF!</v>
      </c>
      <c r="T450" s="361" t="e">
        <f>P450/#REF!</f>
        <v>#REF!</v>
      </c>
      <c r="U450" s="361">
        <f t="shared" si="60"/>
        <v>1</v>
      </c>
      <c r="V450" s="361">
        <f t="shared" si="60"/>
        <v>1</v>
      </c>
      <c r="W450" s="4"/>
    </row>
    <row r="451" spans="1:23" ht="13.5" thickBot="1">
      <c r="A451" s="21" t="s">
        <v>313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510</v>
      </c>
      <c r="K451" s="141">
        <v>4531</v>
      </c>
      <c r="L451" s="141" t="s">
        <v>527</v>
      </c>
      <c r="M451" s="141"/>
      <c r="N451" s="130">
        <v>0</v>
      </c>
      <c r="O451" s="129">
        <v>0</v>
      </c>
      <c r="P451" s="427">
        <v>50000</v>
      </c>
      <c r="Q451" s="130">
        <v>50000</v>
      </c>
      <c r="R451" s="130">
        <v>50000</v>
      </c>
      <c r="S451" s="361" t="e">
        <f>#REF!/N451</f>
        <v>#REF!</v>
      </c>
      <c r="T451" s="361" t="e">
        <f>P451/#REF!</f>
        <v>#REF!</v>
      </c>
      <c r="U451" s="361">
        <f t="shared" si="60"/>
        <v>1</v>
      </c>
      <c r="V451" s="361">
        <f t="shared" si="60"/>
        <v>1</v>
      </c>
      <c r="W451" s="4"/>
    </row>
    <row r="452" spans="1:23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00"/>
      <c r="L452" s="100" t="s">
        <v>126</v>
      </c>
      <c r="M452" s="100"/>
      <c r="N452" s="101">
        <f>N440</f>
        <v>0</v>
      </c>
      <c r="O452" s="101">
        <f>O440</f>
        <v>100000</v>
      </c>
      <c r="P452" s="425">
        <f>P440</f>
        <v>300000</v>
      </c>
      <c r="Q452" s="101">
        <f>Q440</f>
        <v>50000</v>
      </c>
      <c r="R452" s="101">
        <f>R440</f>
        <v>50000</v>
      </c>
      <c r="S452" s="392" t="e">
        <f>#REF!/N452</f>
        <v>#REF!</v>
      </c>
      <c r="T452" s="392" t="e">
        <f>P452/#REF!</f>
        <v>#REF!</v>
      </c>
      <c r="U452" s="392">
        <f t="shared" si="60"/>
        <v>0.16666666666666666</v>
      </c>
      <c r="V452" s="392">
        <f t="shared" si="60"/>
        <v>1</v>
      </c>
      <c r="W452" s="4"/>
    </row>
    <row r="453" spans="1:2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9"/>
      <c r="L453" s="49"/>
      <c r="M453" s="49"/>
      <c r="N453" s="50"/>
      <c r="O453" s="50"/>
      <c r="P453" s="444"/>
      <c r="Q453" s="50"/>
      <c r="R453" s="50"/>
      <c r="S453" s="383"/>
      <c r="T453" s="383"/>
      <c r="U453" s="383"/>
      <c r="V453" s="383"/>
      <c r="W453" s="4"/>
    </row>
    <row r="454" spans="1:23" ht="12.75">
      <c r="A454" s="22" t="s">
        <v>317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67" t="s">
        <v>316</v>
      </c>
      <c r="L454" s="556" t="s">
        <v>331</v>
      </c>
      <c r="M454" s="556"/>
      <c r="N454" s="556"/>
      <c r="O454" s="556"/>
      <c r="P454" s="445"/>
      <c r="Q454" s="56"/>
      <c r="R454" s="56"/>
      <c r="S454" s="377"/>
      <c r="T454" s="377"/>
      <c r="U454" s="377"/>
      <c r="V454" s="377"/>
      <c r="W454" s="4"/>
    </row>
    <row r="455" spans="1:23" ht="12.75">
      <c r="A455" s="22" t="s">
        <v>332</v>
      </c>
      <c r="B455" s="10"/>
      <c r="C455" s="10"/>
      <c r="D455" s="10"/>
      <c r="E455" s="10"/>
      <c r="F455" s="10"/>
      <c r="G455" s="10"/>
      <c r="H455" s="10"/>
      <c r="I455" s="10"/>
      <c r="J455" s="10">
        <v>510</v>
      </c>
      <c r="K455" s="67" t="s">
        <v>60</v>
      </c>
      <c r="L455" s="555" t="s">
        <v>331</v>
      </c>
      <c r="M455" s="555"/>
      <c r="N455" s="555"/>
      <c r="O455" s="555"/>
      <c r="P455" s="445"/>
      <c r="Q455" s="56"/>
      <c r="R455" s="56"/>
      <c r="S455" s="377"/>
      <c r="T455" s="377"/>
      <c r="U455" s="377"/>
      <c r="V455" s="377"/>
      <c r="W455" s="4"/>
    </row>
    <row r="456" spans="1:23" ht="12.75">
      <c r="A456" s="21" t="s">
        <v>332</v>
      </c>
      <c r="B456" s="1">
        <v>1</v>
      </c>
      <c r="C456" s="1"/>
      <c r="D456" s="1">
        <v>3</v>
      </c>
      <c r="E456" s="1"/>
      <c r="F456" s="1">
        <v>5</v>
      </c>
      <c r="G456" s="1"/>
      <c r="H456" s="1"/>
      <c r="I456" s="1"/>
      <c r="J456" s="1">
        <v>510</v>
      </c>
      <c r="K456" s="104">
        <v>3</v>
      </c>
      <c r="L456" s="104" t="s">
        <v>3</v>
      </c>
      <c r="M456" s="104"/>
      <c r="N456" s="96">
        <f>N457</f>
        <v>15687</v>
      </c>
      <c r="O456" s="96">
        <f aca="true" t="shared" si="61" ref="O456:R457">O457</f>
        <v>45000</v>
      </c>
      <c r="P456" s="318">
        <f t="shared" si="61"/>
        <v>35000</v>
      </c>
      <c r="Q456" s="96">
        <f t="shared" si="61"/>
        <v>40000</v>
      </c>
      <c r="R456" s="96">
        <f t="shared" si="61"/>
        <v>40000</v>
      </c>
      <c r="S456" s="361" t="e">
        <f>#REF!/N456</f>
        <v>#REF!</v>
      </c>
      <c r="T456" s="361" t="e">
        <f>P456/#REF!</f>
        <v>#REF!</v>
      </c>
      <c r="U456" s="361">
        <f aca="true" t="shared" si="62" ref="U456:V462">Q456/P456</f>
        <v>1.1428571428571428</v>
      </c>
      <c r="V456" s="361">
        <f t="shared" si="62"/>
        <v>1</v>
      </c>
      <c r="W456" s="4"/>
    </row>
    <row r="457" spans="1:23" ht="12.75">
      <c r="A457" s="21" t="s">
        <v>332</v>
      </c>
      <c r="B457" s="1">
        <v>1</v>
      </c>
      <c r="C457" s="1"/>
      <c r="D457" s="1">
        <v>3</v>
      </c>
      <c r="E457" s="1"/>
      <c r="F457" s="1">
        <v>5</v>
      </c>
      <c r="G457" s="1"/>
      <c r="H457" s="1"/>
      <c r="I457" s="1"/>
      <c r="J457" s="1">
        <v>510</v>
      </c>
      <c r="K457" s="105">
        <v>32</v>
      </c>
      <c r="L457" s="106" t="s">
        <v>8</v>
      </c>
      <c r="M457" s="107"/>
      <c r="N457" s="108">
        <f>N458</f>
        <v>15687</v>
      </c>
      <c r="O457" s="108">
        <f t="shared" si="61"/>
        <v>45000</v>
      </c>
      <c r="P457" s="318">
        <f t="shared" si="61"/>
        <v>35000</v>
      </c>
      <c r="Q457" s="108">
        <f t="shared" si="61"/>
        <v>40000</v>
      </c>
      <c r="R457" s="108">
        <f t="shared" si="61"/>
        <v>40000</v>
      </c>
      <c r="S457" s="361" t="e">
        <f>#REF!/N457</f>
        <v>#REF!</v>
      </c>
      <c r="T457" s="361" t="e">
        <f>P457/#REF!</f>
        <v>#REF!</v>
      </c>
      <c r="U457" s="361">
        <f t="shared" si="62"/>
        <v>1.1428571428571428</v>
      </c>
      <c r="V457" s="361">
        <f t="shared" si="62"/>
        <v>1</v>
      </c>
      <c r="W457" s="4"/>
    </row>
    <row r="458" spans="1:23" ht="12.75">
      <c r="A458" s="21" t="s">
        <v>332</v>
      </c>
      <c r="B458" s="21">
        <v>1</v>
      </c>
      <c r="C458" s="21"/>
      <c r="D458" s="21">
        <v>3</v>
      </c>
      <c r="E458" s="21"/>
      <c r="F458" s="21">
        <v>5</v>
      </c>
      <c r="G458" s="21"/>
      <c r="H458" s="21"/>
      <c r="I458" s="21"/>
      <c r="J458" s="21">
        <v>510</v>
      </c>
      <c r="K458" s="25">
        <v>323</v>
      </c>
      <c r="L458" s="551" t="s">
        <v>376</v>
      </c>
      <c r="M458" s="552"/>
      <c r="N458" s="53">
        <f>N459+N460+N461+N462</f>
        <v>15687</v>
      </c>
      <c r="O458" s="53">
        <f>O459+O460+O461+O462</f>
        <v>45000</v>
      </c>
      <c r="P458" s="336">
        <f>P459+P460+P461+P462</f>
        <v>35000</v>
      </c>
      <c r="Q458" s="53">
        <f>Q459+Q460+Q461+Q462</f>
        <v>40000</v>
      </c>
      <c r="R458" s="53">
        <f>R459+R460+R461+R462</f>
        <v>40000</v>
      </c>
      <c r="S458" s="361" t="e">
        <f>#REF!/N458</f>
        <v>#REF!</v>
      </c>
      <c r="T458" s="361" t="e">
        <f>P458/#REF!</f>
        <v>#REF!</v>
      </c>
      <c r="U458" s="361">
        <f t="shared" si="62"/>
        <v>1.1428571428571428</v>
      </c>
      <c r="V458" s="361">
        <f t="shared" si="62"/>
        <v>1</v>
      </c>
      <c r="W458" s="21"/>
    </row>
    <row r="459" spans="1:23" ht="12.75">
      <c r="A459" s="21" t="s">
        <v>332</v>
      </c>
      <c r="B459" s="1">
        <v>1</v>
      </c>
      <c r="C459" s="1"/>
      <c r="D459" s="1">
        <v>3</v>
      </c>
      <c r="E459" s="1"/>
      <c r="F459" s="1">
        <v>5</v>
      </c>
      <c r="G459" s="1"/>
      <c r="H459" s="1"/>
      <c r="I459" s="1"/>
      <c r="J459" s="1">
        <v>510</v>
      </c>
      <c r="K459" s="105">
        <v>3232</v>
      </c>
      <c r="L459" s="105" t="s">
        <v>128</v>
      </c>
      <c r="M459" s="105"/>
      <c r="N459" s="108">
        <v>0</v>
      </c>
      <c r="O459" s="108">
        <v>10000</v>
      </c>
      <c r="P459" s="318">
        <v>0</v>
      </c>
      <c r="Q459" s="108">
        <v>10000</v>
      </c>
      <c r="R459" s="108">
        <v>10000</v>
      </c>
      <c r="S459" s="361" t="e">
        <f>#REF!/N459</f>
        <v>#REF!</v>
      </c>
      <c r="T459" s="361" t="e">
        <f>P459/#REF!</f>
        <v>#REF!</v>
      </c>
      <c r="U459" s="361" t="e">
        <f t="shared" si="62"/>
        <v>#DIV/0!</v>
      </c>
      <c r="V459" s="361">
        <f t="shared" si="62"/>
        <v>1</v>
      </c>
      <c r="W459" s="4"/>
    </row>
    <row r="460" spans="1:23" ht="12.75">
      <c r="A460" s="21" t="s">
        <v>332</v>
      </c>
      <c r="B460" s="1">
        <v>1</v>
      </c>
      <c r="C460" s="1"/>
      <c r="D460" s="1">
        <v>3</v>
      </c>
      <c r="E460" s="1"/>
      <c r="F460" s="1">
        <v>5</v>
      </c>
      <c r="G460" s="1"/>
      <c r="H460" s="1"/>
      <c r="I460" s="1"/>
      <c r="J460" s="1">
        <v>510</v>
      </c>
      <c r="K460" s="105">
        <v>3232</v>
      </c>
      <c r="L460" s="105" t="s">
        <v>133</v>
      </c>
      <c r="M460" s="105"/>
      <c r="N460" s="108">
        <v>0</v>
      </c>
      <c r="O460" s="108">
        <v>20000</v>
      </c>
      <c r="P460" s="318">
        <v>20000</v>
      </c>
      <c r="Q460" s="108">
        <v>20000</v>
      </c>
      <c r="R460" s="108">
        <v>20000</v>
      </c>
      <c r="S460" s="361" t="e">
        <f>#REF!/N460</f>
        <v>#REF!</v>
      </c>
      <c r="T460" s="361" t="e">
        <f>P460/#REF!</f>
        <v>#REF!</v>
      </c>
      <c r="U460" s="361">
        <f t="shared" si="62"/>
        <v>1</v>
      </c>
      <c r="V460" s="361">
        <f t="shared" si="62"/>
        <v>1</v>
      </c>
      <c r="W460" s="4"/>
    </row>
    <row r="461" spans="1:23" ht="12.75">
      <c r="A461" s="21" t="s">
        <v>332</v>
      </c>
      <c r="B461" s="1">
        <v>1</v>
      </c>
      <c r="C461" s="1"/>
      <c r="D461" s="1">
        <v>3</v>
      </c>
      <c r="E461" s="1"/>
      <c r="F461" s="1">
        <v>5</v>
      </c>
      <c r="G461" s="1"/>
      <c r="H461" s="1"/>
      <c r="I461" s="1"/>
      <c r="J461" s="1">
        <v>510</v>
      </c>
      <c r="K461" s="105">
        <v>3232</v>
      </c>
      <c r="L461" s="105" t="s">
        <v>515</v>
      </c>
      <c r="M461" s="105"/>
      <c r="N461" s="108">
        <v>9937</v>
      </c>
      <c r="O461" s="108">
        <v>10000</v>
      </c>
      <c r="P461" s="318">
        <v>0</v>
      </c>
      <c r="Q461" s="108">
        <v>10000</v>
      </c>
      <c r="R461" s="108">
        <v>10000</v>
      </c>
      <c r="S461" s="361" t="e">
        <f>#REF!/N461</f>
        <v>#REF!</v>
      </c>
      <c r="T461" s="361" t="e">
        <f>P461/#REF!</f>
        <v>#REF!</v>
      </c>
      <c r="U461" s="361" t="e">
        <f t="shared" si="62"/>
        <v>#DIV/0!</v>
      </c>
      <c r="V461" s="361">
        <f t="shared" si="62"/>
        <v>1</v>
      </c>
      <c r="W461" s="4"/>
    </row>
    <row r="462" spans="1:23" ht="12.75">
      <c r="A462" s="21" t="s">
        <v>332</v>
      </c>
      <c r="B462" s="1">
        <v>1</v>
      </c>
      <c r="C462" s="1"/>
      <c r="D462" s="1">
        <v>3</v>
      </c>
      <c r="E462" s="1"/>
      <c r="F462" s="1">
        <v>5</v>
      </c>
      <c r="G462" s="1"/>
      <c r="H462" s="1"/>
      <c r="I462" s="1"/>
      <c r="J462" s="1">
        <v>510</v>
      </c>
      <c r="K462" s="105">
        <v>3237</v>
      </c>
      <c r="L462" s="533" t="s">
        <v>333</v>
      </c>
      <c r="M462" s="542"/>
      <c r="N462" s="108">
        <v>5750</v>
      </c>
      <c r="O462" s="108">
        <v>5000</v>
      </c>
      <c r="P462" s="318">
        <v>15000</v>
      </c>
      <c r="Q462" s="108">
        <v>0</v>
      </c>
      <c r="R462" s="108">
        <v>0</v>
      </c>
      <c r="S462" s="361" t="e">
        <f>#REF!/N462</f>
        <v>#REF!</v>
      </c>
      <c r="T462" s="361" t="e">
        <f>P462/#REF!</f>
        <v>#REF!</v>
      </c>
      <c r="U462" s="361">
        <f t="shared" si="62"/>
        <v>0</v>
      </c>
      <c r="V462" s="361" t="e">
        <f t="shared" si="62"/>
        <v>#DIV/0!</v>
      </c>
      <c r="W462" s="4"/>
    </row>
    <row r="463" spans="1:23" ht="12.75" hidden="1">
      <c r="A463" s="21" t="s">
        <v>332</v>
      </c>
      <c r="B463" s="1">
        <v>1</v>
      </c>
      <c r="C463" s="1"/>
      <c r="D463" s="1">
        <v>3</v>
      </c>
      <c r="E463" s="21"/>
      <c r="F463" s="1">
        <v>5</v>
      </c>
      <c r="G463" s="1"/>
      <c r="H463" s="1"/>
      <c r="I463" s="1"/>
      <c r="J463" s="1">
        <v>510</v>
      </c>
      <c r="K463" s="104">
        <v>4</v>
      </c>
      <c r="L463" s="104" t="s">
        <v>4</v>
      </c>
      <c r="M463" s="104"/>
      <c r="N463" s="96">
        <f aca="true" t="shared" si="63" ref="N463:V463">N464</f>
        <v>0</v>
      </c>
      <c r="O463" s="96">
        <f t="shared" si="63"/>
        <v>0</v>
      </c>
      <c r="P463" s="318">
        <f t="shared" si="63"/>
        <v>0</v>
      </c>
      <c r="Q463" s="108">
        <f t="shared" si="63"/>
        <v>0</v>
      </c>
      <c r="R463" s="108">
        <f t="shared" si="63"/>
        <v>0</v>
      </c>
      <c r="S463" s="361">
        <f t="shared" si="63"/>
        <v>0</v>
      </c>
      <c r="T463" s="361">
        <f t="shared" si="63"/>
        <v>0</v>
      </c>
      <c r="U463" s="361">
        <f t="shared" si="63"/>
        <v>2</v>
      </c>
      <c r="V463" s="361">
        <f t="shared" si="63"/>
        <v>4</v>
      </c>
      <c r="W463" s="4"/>
    </row>
    <row r="464" spans="1:23" ht="12.75" hidden="1">
      <c r="A464" s="21" t="s">
        <v>332</v>
      </c>
      <c r="B464" s="1">
        <v>1</v>
      </c>
      <c r="C464" s="1"/>
      <c r="D464" s="1">
        <v>3</v>
      </c>
      <c r="E464" s="1"/>
      <c r="F464" s="1">
        <v>5</v>
      </c>
      <c r="G464" s="1"/>
      <c r="H464" s="1"/>
      <c r="I464" s="1"/>
      <c r="J464" s="1">
        <v>510</v>
      </c>
      <c r="K464" s="105">
        <v>42</v>
      </c>
      <c r="L464" s="105" t="s">
        <v>31</v>
      </c>
      <c r="M464" s="105"/>
      <c r="N464" s="108">
        <f aca="true" t="shared" si="64" ref="N464:V464">N465+N467</f>
        <v>0</v>
      </c>
      <c r="O464" s="108">
        <f t="shared" si="64"/>
        <v>0</v>
      </c>
      <c r="P464" s="318">
        <f t="shared" si="64"/>
        <v>0</v>
      </c>
      <c r="Q464" s="108">
        <f t="shared" si="64"/>
        <v>0</v>
      </c>
      <c r="R464" s="108">
        <f t="shared" si="64"/>
        <v>0</v>
      </c>
      <c r="S464" s="361">
        <f t="shared" si="64"/>
        <v>0</v>
      </c>
      <c r="T464" s="361">
        <f t="shared" si="64"/>
        <v>0</v>
      </c>
      <c r="U464" s="361">
        <f t="shared" si="64"/>
        <v>2</v>
      </c>
      <c r="V464" s="361">
        <f t="shared" si="64"/>
        <v>4</v>
      </c>
      <c r="W464" s="4"/>
    </row>
    <row r="465" spans="1:23" ht="12.75" hidden="1">
      <c r="A465" s="21" t="s">
        <v>332</v>
      </c>
      <c r="B465" s="1">
        <v>1</v>
      </c>
      <c r="C465" s="1"/>
      <c r="D465" s="1">
        <v>3</v>
      </c>
      <c r="E465" s="1"/>
      <c r="F465" s="1">
        <v>5</v>
      </c>
      <c r="G465" s="1"/>
      <c r="H465" s="1"/>
      <c r="I465" s="1"/>
      <c r="J465" s="1">
        <v>510</v>
      </c>
      <c r="K465" s="261">
        <v>421</v>
      </c>
      <c r="L465" s="119" t="s">
        <v>16</v>
      </c>
      <c r="M465" s="119"/>
      <c r="N465" s="264">
        <f aca="true" t="shared" si="65" ref="N465:V465">N466</f>
        <v>0</v>
      </c>
      <c r="O465" s="264">
        <f t="shared" si="65"/>
        <v>0</v>
      </c>
      <c r="P465" s="428">
        <f t="shared" si="65"/>
        <v>0</v>
      </c>
      <c r="Q465" s="265">
        <f t="shared" si="65"/>
        <v>0</v>
      </c>
      <c r="R465" s="265">
        <f t="shared" si="65"/>
        <v>0</v>
      </c>
      <c r="S465" s="361">
        <f t="shared" si="65"/>
        <v>0</v>
      </c>
      <c r="T465" s="361">
        <f t="shared" si="65"/>
        <v>0</v>
      </c>
      <c r="U465" s="361">
        <f t="shared" si="65"/>
        <v>1</v>
      </c>
      <c r="V465" s="361">
        <f t="shared" si="65"/>
        <v>2</v>
      </c>
      <c r="W465" s="4"/>
    </row>
    <row r="466" spans="1:23" ht="12.75" hidden="1">
      <c r="A466" s="21" t="s">
        <v>332</v>
      </c>
      <c r="B466" s="1">
        <v>1</v>
      </c>
      <c r="C466" s="1"/>
      <c r="D466" s="1">
        <v>3</v>
      </c>
      <c r="E466" s="1"/>
      <c r="F466" s="1">
        <v>5</v>
      </c>
      <c r="G466" s="1"/>
      <c r="H466" s="1"/>
      <c r="I466" s="1"/>
      <c r="J466" s="1">
        <v>510</v>
      </c>
      <c r="K466" s="149">
        <v>4214</v>
      </c>
      <c r="L466" s="105" t="s">
        <v>188</v>
      </c>
      <c r="M466" s="105"/>
      <c r="N466" s="152">
        <v>0</v>
      </c>
      <c r="O466" s="152">
        <v>0</v>
      </c>
      <c r="P466" s="428">
        <v>0</v>
      </c>
      <c r="Q466" s="108">
        <v>0</v>
      </c>
      <c r="R466" s="108">
        <v>0</v>
      </c>
      <c r="S466" s="361">
        <v>0</v>
      </c>
      <c r="T466" s="361">
        <v>0</v>
      </c>
      <c r="U466" s="361">
        <v>1</v>
      </c>
      <c r="V466" s="361">
        <v>2</v>
      </c>
      <c r="W466" s="4"/>
    </row>
    <row r="467" spans="1:23" ht="12.75" hidden="1">
      <c r="A467" s="21" t="s">
        <v>332</v>
      </c>
      <c r="B467" s="1">
        <v>1</v>
      </c>
      <c r="C467" s="1"/>
      <c r="D467" s="1">
        <v>3</v>
      </c>
      <c r="E467" s="1"/>
      <c r="F467" s="1">
        <v>5</v>
      </c>
      <c r="G467" s="1"/>
      <c r="H467" s="1"/>
      <c r="I467" s="1"/>
      <c r="J467" s="1">
        <v>510</v>
      </c>
      <c r="K467" s="261">
        <v>426</v>
      </c>
      <c r="L467" s="119" t="s">
        <v>33</v>
      </c>
      <c r="M467" s="119"/>
      <c r="N467" s="264">
        <f aca="true" t="shared" si="66" ref="N467:V467">N468</f>
        <v>0</v>
      </c>
      <c r="O467" s="264">
        <f t="shared" si="66"/>
        <v>0</v>
      </c>
      <c r="P467" s="428">
        <f t="shared" si="66"/>
        <v>0</v>
      </c>
      <c r="Q467" s="265">
        <f t="shared" si="66"/>
        <v>0</v>
      </c>
      <c r="R467" s="265">
        <f t="shared" si="66"/>
        <v>0</v>
      </c>
      <c r="S467" s="361">
        <f t="shared" si="66"/>
        <v>0</v>
      </c>
      <c r="T467" s="361">
        <f t="shared" si="66"/>
        <v>0</v>
      </c>
      <c r="U467" s="361">
        <f t="shared" si="66"/>
        <v>1</v>
      </c>
      <c r="V467" s="361">
        <f t="shared" si="66"/>
        <v>2</v>
      </c>
      <c r="W467" s="4"/>
    </row>
    <row r="468" spans="1:23" ht="12.75" hidden="1">
      <c r="A468" s="21" t="s">
        <v>332</v>
      </c>
      <c r="B468" s="1">
        <v>1</v>
      </c>
      <c r="C468" s="1"/>
      <c r="D468" s="1"/>
      <c r="E468" s="1"/>
      <c r="F468" s="1">
        <v>5</v>
      </c>
      <c r="G468" s="1"/>
      <c r="H468" s="1"/>
      <c r="I468" s="1"/>
      <c r="J468" s="1">
        <v>510</v>
      </c>
      <c r="K468" s="149">
        <v>4264</v>
      </c>
      <c r="L468" s="123" t="s">
        <v>123</v>
      </c>
      <c r="M468" s="160"/>
      <c r="N468" s="152">
        <v>0</v>
      </c>
      <c r="O468" s="152">
        <v>0</v>
      </c>
      <c r="P468" s="428">
        <v>0</v>
      </c>
      <c r="Q468" s="108">
        <v>0</v>
      </c>
      <c r="R468" s="108">
        <v>0</v>
      </c>
      <c r="S468" s="361">
        <v>0</v>
      </c>
      <c r="T468" s="361">
        <v>0</v>
      </c>
      <c r="U468" s="361">
        <v>1</v>
      </c>
      <c r="V468" s="361">
        <v>2</v>
      </c>
      <c r="W468" s="4"/>
    </row>
    <row r="469" spans="1:23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72"/>
      <c r="L469" s="528" t="s">
        <v>205</v>
      </c>
      <c r="M469" s="508"/>
      <c r="N469" s="78">
        <f>N456+N463</f>
        <v>15687</v>
      </c>
      <c r="O469" s="78">
        <f>O456+O463</f>
        <v>45000</v>
      </c>
      <c r="P469" s="342">
        <f>P456+P463</f>
        <v>35000</v>
      </c>
      <c r="Q469" s="78">
        <f>Q456+Q463</f>
        <v>40000</v>
      </c>
      <c r="R469" s="78">
        <f>R456+R463</f>
        <v>40000</v>
      </c>
      <c r="S469" s="387" t="e">
        <f>#REF!/N469</f>
        <v>#REF!</v>
      </c>
      <c r="T469" s="387" t="e">
        <f>P469/#REF!</f>
        <v>#REF!</v>
      </c>
      <c r="U469" s="387">
        <f>Q469/P469</f>
        <v>1.1428571428571428</v>
      </c>
      <c r="V469" s="387">
        <f>R469/Q469</f>
        <v>1</v>
      </c>
      <c r="W469" s="4"/>
    </row>
    <row r="470" spans="1:2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9"/>
      <c r="L470" s="49"/>
      <c r="M470" s="49"/>
      <c r="N470" s="50"/>
      <c r="O470" s="50"/>
      <c r="P470" s="444"/>
      <c r="Q470" s="50"/>
      <c r="R470" s="50"/>
      <c r="S470" s="383"/>
      <c r="T470" s="383"/>
      <c r="U470" s="383"/>
      <c r="V470" s="383"/>
      <c r="W470" s="4"/>
    </row>
    <row r="471" spans="1:2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69" t="s">
        <v>319</v>
      </c>
      <c r="L471" s="530" t="s">
        <v>315</v>
      </c>
      <c r="M471" s="543"/>
      <c r="N471" s="70"/>
      <c r="O471" s="70"/>
      <c r="P471" s="448"/>
      <c r="Q471" s="70"/>
      <c r="R471" s="70"/>
      <c r="S471" s="386"/>
      <c r="T471" s="386"/>
      <c r="U471" s="386"/>
      <c r="V471" s="386"/>
      <c r="W471" s="4"/>
    </row>
    <row r="472" spans="1:23" ht="12.75">
      <c r="A472" s="22" t="s">
        <v>321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67" t="s">
        <v>324</v>
      </c>
      <c r="L472" s="67" t="s">
        <v>399</v>
      </c>
      <c r="M472" s="67"/>
      <c r="N472" s="23"/>
      <c r="O472" s="23"/>
      <c r="P472" s="445"/>
      <c r="Q472" s="23"/>
      <c r="R472" s="23"/>
      <c r="S472" s="377"/>
      <c r="T472" s="377"/>
      <c r="U472" s="377"/>
      <c r="V472" s="377"/>
      <c r="W472" s="4"/>
    </row>
    <row r="473" spans="1:23" ht="12.75">
      <c r="A473" s="21" t="s">
        <v>322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451</v>
      </c>
      <c r="K473" s="104">
        <v>4</v>
      </c>
      <c r="L473" s="531" t="s">
        <v>318</v>
      </c>
      <c r="M473" s="527"/>
      <c r="N473" s="96">
        <f>N477+N474</f>
        <v>896929</v>
      </c>
      <c r="O473" s="96">
        <f>O477+O474</f>
        <v>1170000</v>
      </c>
      <c r="P473" s="318">
        <f>P477+P474</f>
        <v>1545000</v>
      </c>
      <c r="Q473" s="96">
        <f>Q477+Q474</f>
        <v>7005000</v>
      </c>
      <c r="R473" s="96">
        <f>R477+R474</f>
        <v>6850000</v>
      </c>
      <c r="S473" s="361" t="e">
        <f>#REF!/N473</f>
        <v>#REF!</v>
      </c>
      <c r="T473" s="361" t="e">
        <f>P473/#REF!</f>
        <v>#REF!</v>
      </c>
      <c r="U473" s="361">
        <f aca="true" t="shared" si="67" ref="U473:V492">Q473/P473</f>
        <v>4.533980582524272</v>
      </c>
      <c r="V473" s="361">
        <f t="shared" si="67"/>
        <v>0.9778729478943612</v>
      </c>
      <c r="W473" s="4"/>
    </row>
    <row r="474" spans="1:23" ht="12.75">
      <c r="A474" s="21" t="s">
        <v>322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451</v>
      </c>
      <c r="K474" s="105">
        <v>41</v>
      </c>
      <c r="L474" s="313" t="s">
        <v>176</v>
      </c>
      <c r="M474" s="312"/>
      <c r="N474" s="108">
        <f>N476+N475</f>
        <v>3900</v>
      </c>
      <c r="O474" s="108">
        <f>O476+O475</f>
        <v>0</v>
      </c>
      <c r="P474" s="318">
        <f>P476+P475</f>
        <v>50000</v>
      </c>
      <c r="Q474" s="108">
        <f>Q476+Q475</f>
        <v>0</v>
      </c>
      <c r="R474" s="108">
        <f>R476+R475</f>
        <v>0</v>
      </c>
      <c r="S474" s="361" t="e">
        <f>#REF!/N474</f>
        <v>#REF!</v>
      </c>
      <c r="T474" s="361" t="e">
        <f>P474/#REF!</f>
        <v>#REF!</v>
      </c>
      <c r="U474" s="361">
        <f t="shared" si="67"/>
        <v>0</v>
      </c>
      <c r="V474" s="361" t="e">
        <f t="shared" si="67"/>
        <v>#DIV/0!</v>
      </c>
      <c r="W474" s="4"/>
    </row>
    <row r="475" spans="1:23" ht="12.75">
      <c r="A475" s="21" t="s">
        <v>322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451</v>
      </c>
      <c r="K475" s="105">
        <v>4111</v>
      </c>
      <c r="L475" s="313" t="s">
        <v>578</v>
      </c>
      <c r="M475" s="312"/>
      <c r="N475" s="108">
        <v>3900</v>
      </c>
      <c r="O475" s="108">
        <v>0</v>
      </c>
      <c r="P475" s="318">
        <v>0</v>
      </c>
      <c r="Q475" s="108">
        <v>0</v>
      </c>
      <c r="R475" s="108">
        <v>0</v>
      </c>
      <c r="S475" s="361"/>
      <c r="T475" s="361"/>
      <c r="U475" s="361"/>
      <c r="V475" s="361"/>
      <c r="W475" s="4"/>
    </row>
    <row r="476" spans="1:23" ht="12.75">
      <c r="A476" s="21" t="s">
        <v>322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451</v>
      </c>
      <c r="K476" s="105">
        <v>4113</v>
      </c>
      <c r="L476" s="313" t="s">
        <v>650</v>
      </c>
      <c r="M476" s="312"/>
      <c r="N476" s="108"/>
      <c r="O476" s="108"/>
      <c r="P476" s="318">
        <v>50000</v>
      </c>
      <c r="Q476" s="108">
        <v>0</v>
      </c>
      <c r="R476" s="108">
        <v>0</v>
      </c>
      <c r="S476" s="361" t="e">
        <f>#REF!/N476</f>
        <v>#REF!</v>
      </c>
      <c r="T476" s="361" t="e">
        <f>P476/#REF!</f>
        <v>#REF!</v>
      </c>
      <c r="U476" s="361">
        <f t="shared" si="67"/>
        <v>0</v>
      </c>
      <c r="V476" s="361" t="e">
        <f t="shared" si="67"/>
        <v>#DIV/0!</v>
      </c>
      <c r="W476" s="4"/>
    </row>
    <row r="477" spans="1:23" ht="12.75">
      <c r="A477" s="21" t="s">
        <v>322</v>
      </c>
      <c r="B477" s="1"/>
      <c r="C477" s="1"/>
      <c r="D477" s="1"/>
      <c r="E477" s="1"/>
      <c r="F477" s="1">
        <v>5</v>
      </c>
      <c r="G477" s="1"/>
      <c r="H477" s="1"/>
      <c r="I477" s="1"/>
      <c r="J477" s="1">
        <v>451</v>
      </c>
      <c r="K477" s="105">
        <v>42</v>
      </c>
      <c r="L477" s="105" t="s">
        <v>32</v>
      </c>
      <c r="M477" s="105"/>
      <c r="N477" s="108">
        <f>N478</f>
        <v>893029</v>
      </c>
      <c r="O477" s="108">
        <f>O478</f>
        <v>1170000</v>
      </c>
      <c r="P477" s="318">
        <f>P478</f>
        <v>1495000</v>
      </c>
      <c r="Q477" s="108">
        <f>Q478</f>
        <v>7005000</v>
      </c>
      <c r="R477" s="108">
        <f>R478</f>
        <v>6850000</v>
      </c>
      <c r="S477" s="361" t="e">
        <f>#REF!/N477</f>
        <v>#REF!</v>
      </c>
      <c r="T477" s="361" t="e">
        <f>P477/#REF!</f>
        <v>#REF!</v>
      </c>
      <c r="U477" s="361">
        <f t="shared" si="67"/>
        <v>4.68561872909699</v>
      </c>
      <c r="V477" s="361">
        <f t="shared" si="67"/>
        <v>0.9778729478943612</v>
      </c>
      <c r="W477" s="4"/>
    </row>
    <row r="478" spans="1:23" ht="12.75">
      <c r="A478" s="21" t="s">
        <v>322</v>
      </c>
      <c r="B478" s="1"/>
      <c r="C478" s="1"/>
      <c r="D478" s="1"/>
      <c r="E478" s="1"/>
      <c r="F478" s="1">
        <v>5</v>
      </c>
      <c r="G478" s="1"/>
      <c r="H478" s="1"/>
      <c r="I478" s="1"/>
      <c r="J478" s="1">
        <v>451</v>
      </c>
      <c r="K478" s="119">
        <v>421</v>
      </c>
      <c r="L478" s="119" t="s">
        <v>16</v>
      </c>
      <c r="M478" s="119"/>
      <c r="N478" s="265">
        <f>N479+N480+N482+N490+N491+N492+N493+N494+N496+N497+N498+N499+N500+N501+N502+N503</f>
        <v>893029</v>
      </c>
      <c r="O478" s="265">
        <f>O479+O480+O482+O490+O491+O492+O493+O494+O496+O497+O498+O499+O500+O501+O502+O503</f>
        <v>1170000</v>
      </c>
      <c r="P478" s="318">
        <f>P479+P480+P482+P490+P491+P492+P493+P494+P496+P497+P498+P499+P500+P501+P502+P503</f>
        <v>1495000</v>
      </c>
      <c r="Q478" s="265">
        <f>Q479+Q480+Q482+Q490+Q491+Q492+Q493+Q494+Q496+Q497+Q498+Q499+Q500+Q501+Q502+Q503</f>
        <v>7005000</v>
      </c>
      <c r="R478" s="265">
        <f>R479+R480+R482+R490+R491+R492+R493+R494+R496+R497+R498+R499+R500+R501+R502+R503</f>
        <v>6850000</v>
      </c>
      <c r="S478" s="361" t="e">
        <f>#REF!/N478</f>
        <v>#REF!</v>
      </c>
      <c r="T478" s="361" t="e">
        <f>P478/#REF!</f>
        <v>#REF!</v>
      </c>
      <c r="U478" s="361">
        <f t="shared" si="67"/>
        <v>4.68561872909699</v>
      </c>
      <c r="V478" s="361">
        <f t="shared" si="67"/>
        <v>0.9778729478943612</v>
      </c>
      <c r="W478" s="4"/>
    </row>
    <row r="479" spans="1:23" ht="12.75">
      <c r="A479" s="21" t="s">
        <v>322</v>
      </c>
      <c r="B479" s="1"/>
      <c r="C479" s="1"/>
      <c r="D479" s="1"/>
      <c r="E479" s="1"/>
      <c r="F479" s="1">
        <v>5</v>
      </c>
      <c r="G479" s="1"/>
      <c r="H479" s="1"/>
      <c r="I479" s="1"/>
      <c r="J479" s="1">
        <v>451</v>
      </c>
      <c r="K479" s="105">
        <v>4212</v>
      </c>
      <c r="L479" s="105" t="s">
        <v>137</v>
      </c>
      <c r="M479" s="105"/>
      <c r="N479" s="108">
        <v>0</v>
      </c>
      <c r="O479" s="108">
        <v>0</v>
      </c>
      <c r="P479" s="318">
        <v>50000</v>
      </c>
      <c r="Q479" s="108">
        <v>0</v>
      </c>
      <c r="R479" s="108">
        <v>0</v>
      </c>
      <c r="S479" s="361" t="e">
        <f>#REF!/N479</f>
        <v>#REF!</v>
      </c>
      <c r="T479" s="361" t="e">
        <f>P479/#REF!</f>
        <v>#REF!</v>
      </c>
      <c r="U479" s="361">
        <f t="shared" si="67"/>
        <v>0</v>
      </c>
      <c r="V479" s="361" t="e">
        <f t="shared" si="67"/>
        <v>#DIV/0!</v>
      </c>
      <c r="W479" s="4"/>
    </row>
    <row r="480" spans="1:23" ht="12.75">
      <c r="A480" s="21" t="s">
        <v>322</v>
      </c>
      <c r="B480" s="1"/>
      <c r="C480" s="1"/>
      <c r="D480" s="1"/>
      <c r="E480" s="1"/>
      <c r="F480" s="1">
        <v>5</v>
      </c>
      <c r="G480" s="1"/>
      <c r="H480" s="1"/>
      <c r="I480" s="1"/>
      <c r="J480" s="1">
        <v>451</v>
      </c>
      <c r="K480" s="105">
        <v>4213</v>
      </c>
      <c r="L480" s="533" t="s">
        <v>570</v>
      </c>
      <c r="M480" s="534"/>
      <c r="N480" s="108">
        <v>510046</v>
      </c>
      <c r="O480" s="108">
        <v>50000</v>
      </c>
      <c r="P480" s="318">
        <v>0</v>
      </c>
      <c r="Q480" s="108">
        <v>0</v>
      </c>
      <c r="R480" s="108">
        <v>0</v>
      </c>
      <c r="S480" s="361" t="e">
        <f>#REF!/N480</f>
        <v>#REF!</v>
      </c>
      <c r="T480" s="361" t="e">
        <f>P480/#REF!</f>
        <v>#REF!</v>
      </c>
      <c r="U480" s="361" t="e">
        <f t="shared" si="67"/>
        <v>#DIV/0!</v>
      </c>
      <c r="V480" s="361" t="e">
        <f t="shared" si="67"/>
        <v>#DIV/0!</v>
      </c>
      <c r="W480" s="4"/>
    </row>
    <row r="481" spans="1:23" ht="12.75" hidden="1">
      <c r="A481" s="21" t="s">
        <v>322</v>
      </c>
      <c r="B481" s="1"/>
      <c r="C481" s="1"/>
      <c r="D481" s="1"/>
      <c r="E481" s="1"/>
      <c r="F481" s="1">
        <v>5</v>
      </c>
      <c r="G481" s="1"/>
      <c r="H481" s="1"/>
      <c r="I481" s="1"/>
      <c r="J481" s="1">
        <v>451</v>
      </c>
      <c r="K481" s="105">
        <v>4213</v>
      </c>
      <c r="L481" s="106" t="s">
        <v>524</v>
      </c>
      <c r="M481" s="107"/>
      <c r="N481" s="108">
        <v>0</v>
      </c>
      <c r="O481" s="108">
        <v>0</v>
      </c>
      <c r="P481" s="318">
        <v>0</v>
      </c>
      <c r="Q481" s="108">
        <v>600000</v>
      </c>
      <c r="R481" s="108">
        <v>600000</v>
      </c>
      <c r="S481" s="361" t="e">
        <f>#REF!/N481</f>
        <v>#REF!</v>
      </c>
      <c r="T481" s="361" t="e">
        <f>P481/#REF!</f>
        <v>#REF!</v>
      </c>
      <c r="U481" s="361" t="e">
        <f t="shared" si="67"/>
        <v>#DIV/0!</v>
      </c>
      <c r="V481" s="361">
        <f t="shared" si="67"/>
        <v>1</v>
      </c>
      <c r="W481" s="4"/>
    </row>
    <row r="482" spans="1:23" ht="12.75">
      <c r="A482" s="21" t="s">
        <v>322</v>
      </c>
      <c r="B482" s="1"/>
      <c r="C482" s="1"/>
      <c r="D482" s="1"/>
      <c r="E482" s="1"/>
      <c r="F482" s="1">
        <v>5</v>
      </c>
      <c r="G482" s="1"/>
      <c r="H482" s="1"/>
      <c r="I482" s="1"/>
      <c r="J482" s="1">
        <v>451</v>
      </c>
      <c r="K482" s="105">
        <v>4213</v>
      </c>
      <c r="L482" s="541" t="s">
        <v>602</v>
      </c>
      <c r="M482" s="542"/>
      <c r="N482" s="108">
        <v>0</v>
      </c>
      <c r="O482" s="108">
        <v>400000</v>
      </c>
      <c r="P482" s="318">
        <v>0</v>
      </c>
      <c r="Q482" s="108">
        <v>0</v>
      </c>
      <c r="R482" s="108">
        <v>0</v>
      </c>
      <c r="S482" s="361" t="e">
        <f>#REF!/N482</f>
        <v>#REF!</v>
      </c>
      <c r="T482" s="361" t="e">
        <f>P482/#REF!</f>
        <v>#REF!</v>
      </c>
      <c r="U482" s="361" t="e">
        <f t="shared" si="67"/>
        <v>#DIV/0!</v>
      </c>
      <c r="V482" s="361" t="e">
        <f t="shared" si="67"/>
        <v>#DIV/0!</v>
      </c>
      <c r="W482" s="4"/>
    </row>
    <row r="483" spans="1:23" ht="12.75" hidden="1">
      <c r="A483" s="21" t="s">
        <v>322</v>
      </c>
      <c r="B483" s="1"/>
      <c r="C483" s="1"/>
      <c r="D483" s="1"/>
      <c r="E483" s="1"/>
      <c r="F483" s="1">
        <v>5</v>
      </c>
      <c r="G483" s="1"/>
      <c r="H483" s="1"/>
      <c r="I483" s="1"/>
      <c r="J483" s="1">
        <v>451</v>
      </c>
      <c r="K483" s="105">
        <v>4213</v>
      </c>
      <c r="L483" s="106" t="s">
        <v>159</v>
      </c>
      <c r="M483" s="107"/>
      <c r="N483" s="108">
        <v>0</v>
      </c>
      <c r="O483" s="108">
        <v>0</v>
      </c>
      <c r="P483" s="318">
        <v>0</v>
      </c>
      <c r="Q483" s="108">
        <v>0</v>
      </c>
      <c r="R483" s="108">
        <v>0</v>
      </c>
      <c r="S483" s="361" t="e">
        <f>#REF!/N483</f>
        <v>#REF!</v>
      </c>
      <c r="T483" s="361" t="e">
        <f>P483/#REF!</f>
        <v>#REF!</v>
      </c>
      <c r="U483" s="361" t="e">
        <f t="shared" si="67"/>
        <v>#DIV/0!</v>
      </c>
      <c r="V483" s="361" t="e">
        <f t="shared" si="67"/>
        <v>#DIV/0!</v>
      </c>
      <c r="W483" s="4"/>
    </row>
    <row r="484" spans="1:23" ht="12.75" hidden="1">
      <c r="A484" s="21" t="s">
        <v>322</v>
      </c>
      <c r="B484" s="1"/>
      <c r="C484" s="1"/>
      <c r="D484" s="1"/>
      <c r="E484" s="1"/>
      <c r="F484" s="1">
        <v>5</v>
      </c>
      <c r="G484" s="1"/>
      <c r="H484" s="1"/>
      <c r="I484" s="1"/>
      <c r="J484" s="1">
        <v>451</v>
      </c>
      <c r="K484" s="105">
        <v>4213</v>
      </c>
      <c r="L484" s="105" t="s">
        <v>530</v>
      </c>
      <c r="M484" s="105"/>
      <c r="N484" s="108">
        <v>0</v>
      </c>
      <c r="O484" s="108">
        <v>0</v>
      </c>
      <c r="P484" s="318">
        <v>0</v>
      </c>
      <c r="Q484" s="108">
        <v>0</v>
      </c>
      <c r="R484" s="108">
        <v>0</v>
      </c>
      <c r="S484" s="361" t="e">
        <f>#REF!/N484</f>
        <v>#REF!</v>
      </c>
      <c r="T484" s="361" t="e">
        <f>P484/#REF!</f>
        <v>#REF!</v>
      </c>
      <c r="U484" s="361" t="e">
        <f t="shared" si="67"/>
        <v>#DIV/0!</v>
      </c>
      <c r="V484" s="361" t="e">
        <f t="shared" si="67"/>
        <v>#DIV/0!</v>
      </c>
      <c r="W484" s="4"/>
    </row>
    <row r="485" spans="1:23" ht="12.75" hidden="1">
      <c r="A485" s="21" t="s">
        <v>322</v>
      </c>
      <c r="B485" s="1"/>
      <c r="C485" s="1"/>
      <c r="D485" s="1"/>
      <c r="E485" s="1"/>
      <c r="F485" s="1">
        <v>5</v>
      </c>
      <c r="G485" s="1"/>
      <c r="H485" s="1"/>
      <c r="I485" s="1"/>
      <c r="J485" s="1">
        <v>451</v>
      </c>
      <c r="K485" s="105">
        <v>4213</v>
      </c>
      <c r="L485" s="105" t="s">
        <v>532</v>
      </c>
      <c r="M485" s="105"/>
      <c r="N485" s="108">
        <v>0</v>
      </c>
      <c r="O485" s="108">
        <v>0</v>
      </c>
      <c r="P485" s="318">
        <v>0</v>
      </c>
      <c r="Q485" s="108">
        <v>0</v>
      </c>
      <c r="R485" s="108">
        <v>0</v>
      </c>
      <c r="S485" s="361" t="e">
        <f>#REF!/N485</f>
        <v>#REF!</v>
      </c>
      <c r="T485" s="361" t="e">
        <f>P485/#REF!</f>
        <v>#REF!</v>
      </c>
      <c r="U485" s="361" t="e">
        <f t="shared" si="67"/>
        <v>#DIV/0!</v>
      </c>
      <c r="V485" s="361" t="e">
        <f t="shared" si="67"/>
        <v>#DIV/0!</v>
      </c>
      <c r="W485" s="4"/>
    </row>
    <row r="486" spans="1:23" ht="12.75" hidden="1">
      <c r="A486" s="21" t="s">
        <v>322</v>
      </c>
      <c r="B486" s="1"/>
      <c r="C486" s="1"/>
      <c r="D486" s="1"/>
      <c r="E486" s="1"/>
      <c r="F486" s="1">
        <v>5</v>
      </c>
      <c r="G486" s="1"/>
      <c r="H486" s="1"/>
      <c r="I486" s="1"/>
      <c r="J486" s="1">
        <v>451</v>
      </c>
      <c r="K486" s="105">
        <v>4213</v>
      </c>
      <c r="L486" s="105" t="s">
        <v>162</v>
      </c>
      <c r="M486" s="105"/>
      <c r="N486" s="108">
        <v>0</v>
      </c>
      <c r="O486" s="108">
        <v>0</v>
      </c>
      <c r="P486" s="318">
        <v>0</v>
      </c>
      <c r="Q486" s="108">
        <v>0</v>
      </c>
      <c r="R486" s="108">
        <v>0</v>
      </c>
      <c r="S486" s="361" t="e">
        <f>#REF!/N486</f>
        <v>#REF!</v>
      </c>
      <c r="T486" s="361" t="e">
        <f>P486/#REF!</f>
        <v>#REF!</v>
      </c>
      <c r="U486" s="361" t="e">
        <f t="shared" si="67"/>
        <v>#DIV/0!</v>
      </c>
      <c r="V486" s="361" t="e">
        <f t="shared" si="67"/>
        <v>#DIV/0!</v>
      </c>
      <c r="W486" s="4"/>
    </row>
    <row r="487" spans="1:23" ht="12.75" hidden="1">
      <c r="A487" s="21" t="s">
        <v>322</v>
      </c>
      <c r="B487" s="1"/>
      <c r="C487" s="1"/>
      <c r="D487" s="1"/>
      <c r="E487" s="1"/>
      <c r="F487" s="1">
        <v>5</v>
      </c>
      <c r="G487" s="1"/>
      <c r="H487" s="1"/>
      <c r="I487" s="1"/>
      <c r="J487" s="1">
        <v>451</v>
      </c>
      <c r="K487" s="105">
        <v>4213</v>
      </c>
      <c r="L487" s="120" t="s">
        <v>377</v>
      </c>
      <c r="M487" s="105"/>
      <c r="N487" s="108">
        <v>0</v>
      </c>
      <c r="O487" s="108">
        <v>0</v>
      </c>
      <c r="P487" s="318">
        <v>0</v>
      </c>
      <c r="Q487" s="108">
        <v>0</v>
      </c>
      <c r="R487" s="108">
        <v>0</v>
      </c>
      <c r="S487" s="361" t="e">
        <f>#REF!/N487</f>
        <v>#REF!</v>
      </c>
      <c r="T487" s="361" t="e">
        <f>P487/#REF!</f>
        <v>#REF!</v>
      </c>
      <c r="U487" s="361" t="e">
        <f t="shared" si="67"/>
        <v>#DIV/0!</v>
      </c>
      <c r="V487" s="361" t="e">
        <f t="shared" si="67"/>
        <v>#DIV/0!</v>
      </c>
      <c r="W487" s="4"/>
    </row>
    <row r="488" spans="1:23" ht="12.75" hidden="1">
      <c r="A488" s="21" t="s">
        <v>322</v>
      </c>
      <c r="B488" s="1"/>
      <c r="C488" s="1"/>
      <c r="D488" s="1"/>
      <c r="E488" s="1"/>
      <c r="F488" s="1">
        <v>5</v>
      </c>
      <c r="G488" s="1"/>
      <c r="H488" s="1"/>
      <c r="I488" s="1"/>
      <c r="J488" s="1">
        <v>451</v>
      </c>
      <c r="K488" s="105">
        <v>4213</v>
      </c>
      <c r="L488" s="120" t="s">
        <v>378</v>
      </c>
      <c r="M488" s="105"/>
      <c r="N488" s="108">
        <v>0</v>
      </c>
      <c r="O488" s="108">
        <v>0</v>
      </c>
      <c r="P488" s="318">
        <v>0</v>
      </c>
      <c r="Q488" s="108">
        <v>0</v>
      </c>
      <c r="R488" s="108">
        <v>0</v>
      </c>
      <c r="S488" s="361" t="e">
        <f>#REF!/N488</f>
        <v>#REF!</v>
      </c>
      <c r="T488" s="361" t="e">
        <f>P488/#REF!</f>
        <v>#REF!</v>
      </c>
      <c r="U488" s="361" t="e">
        <f t="shared" si="67"/>
        <v>#DIV/0!</v>
      </c>
      <c r="V488" s="361" t="e">
        <f t="shared" si="67"/>
        <v>#DIV/0!</v>
      </c>
      <c r="W488" s="4"/>
    </row>
    <row r="489" spans="1:23" ht="12.75" hidden="1">
      <c r="A489" s="21" t="s">
        <v>322</v>
      </c>
      <c r="B489" s="1"/>
      <c r="C489" s="1"/>
      <c r="D489" s="1"/>
      <c r="E489" s="1"/>
      <c r="F489" s="1">
        <v>5</v>
      </c>
      <c r="G489" s="1"/>
      <c r="H489" s="1"/>
      <c r="I489" s="1"/>
      <c r="J489" s="1">
        <v>451</v>
      </c>
      <c r="K489" s="105">
        <v>4214</v>
      </c>
      <c r="L489" s="142" t="s">
        <v>519</v>
      </c>
      <c r="M489" s="107"/>
      <c r="N489" s="108">
        <v>0</v>
      </c>
      <c r="O489" s="108">
        <v>0</v>
      </c>
      <c r="P489" s="318">
        <v>0</v>
      </c>
      <c r="Q489" s="108">
        <v>0</v>
      </c>
      <c r="R489" s="108">
        <v>0</v>
      </c>
      <c r="S489" s="361" t="e">
        <f>#REF!/N489</f>
        <v>#REF!</v>
      </c>
      <c r="T489" s="361" t="e">
        <f>P489/#REF!</f>
        <v>#REF!</v>
      </c>
      <c r="U489" s="361" t="e">
        <f t="shared" si="67"/>
        <v>#DIV/0!</v>
      </c>
      <c r="V489" s="361" t="e">
        <f t="shared" si="67"/>
        <v>#DIV/0!</v>
      </c>
      <c r="W489" s="4"/>
    </row>
    <row r="490" spans="1:23" ht="12.75">
      <c r="A490" s="21" t="s">
        <v>322</v>
      </c>
      <c r="B490" s="1"/>
      <c r="C490" s="1"/>
      <c r="D490" s="1"/>
      <c r="E490" s="1"/>
      <c r="F490" s="1">
        <v>5</v>
      </c>
      <c r="G490" s="1"/>
      <c r="H490" s="1"/>
      <c r="I490" s="1"/>
      <c r="J490" s="1">
        <v>451</v>
      </c>
      <c r="K490" s="105">
        <v>4214</v>
      </c>
      <c r="L490" s="142" t="s">
        <v>517</v>
      </c>
      <c r="M490" s="107"/>
      <c r="N490" s="108">
        <v>0</v>
      </c>
      <c r="O490" s="108">
        <v>50000</v>
      </c>
      <c r="P490" s="318">
        <v>0</v>
      </c>
      <c r="Q490" s="108">
        <v>0</v>
      </c>
      <c r="R490" s="108">
        <v>0</v>
      </c>
      <c r="S490" s="361" t="e">
        <f>#REF!/N490</f>
        <v>#REF!</v>
      </c>
      <c r="T490" s="361" t="e">
        <f>P490/#REF!</f>
        <v>#REF!</v>
      </c>
      <c r="U490" s="361" t="e">
        <f t="shared" si="67"/>
        <v>#DIV/0!</v>
      </c>
      <c r="V490" s="361" t="e">
        <f t="shared" si="67"/>
        <v>#DIV/0!</v>
      </c>
      <c r="W490" s="4"/>
    </row>
    <row r="491" spans="1:23" ht="12.75">
      <c r="A491" s="21" t="s">
        <v>322</v>
      </c>
      <c r="B491" s="1"/>
      <c r="C491" s="1"/>
      <c r="D491" s="1"/>
      <c r="E491" s="1"/>
      <c r="F491" s="1">
        <v>5</v>
      </c>
      <c r="G491" s="1"/>
      <c r="H491" s="1"/>
      <c r="I491" s="1"/>
      <c r="J491" s="1">
        <v>451</v>
      </c>
      <c r="K491" s="105">
        <v>4214</v>
      </c>
      <c r="L491" s="106" t="s">
        <v>603</v>
      </c>
      <c r="M491" s="107"/>
      <c r="N491" s="108">
        <v>310483</v>
      </c>
      <c r="O491" s="108">
        <v>0</v>
      </c>
      <c r="P491" s="318">
        <v>0</v>
      </c>
      <c r="Q491" s="108">
        <v>0</v>
      </c>
      <c r="R491" s="108">
        <v>0</v>
      </c>
      <c r="S491" s="361" t="e">
        <f>#REF!/N491</f>
        <v>#REF!</v>
      </c>
      <c r="T491" s="361" t="e">
        <f>P491/#REF!</f>
        <v>#REF!</v>
      </c>
      <c r="U491" s="361" t="e">
        <f t="shared" si="67"/>
        <v>#DIV/0!</v>
      </c>
      <c r="V491" s="361" t="e">
        <f t="shared" si="67"/>
        <v>#DIV/0!</v>
      </c>
      <c r="W491" s="4"/>
    </row>
    <row r="492" spans="1:23" ht="28.5" customHeight="1">
      <c r="A492" s="21" t="s">
        <v>322</v>
      </c>
      <c r="B492" s="1"/>
      <c r="C492" s="1"/>
      <c r="D492" s="1"/>
      <c r="E492" s="1"/>
      <c r="F492" s="1">
        <v>5</v>
      </c>
      <c r="G492" s="1"/>
      <c r="H492" s="1"/>
      <c r="I492" s="1"/>
      <c r="J492" s="1">
        <v>451</v>
      </c>
      <c r="K492" s="105">
        <v>4214</v>
      </c>
      <c r="L492" s="509" t="s">
        <v>604</v>
      </c>
      <c r="M492" s="510"/>
      <c r="N492" s="108">
        <v>0</v>
      </c>
      <c r="O492" s="108">
        <v>400000</v>
      </c>
      <c r="P492" s="318">
        <v>350000</v>
      </c>
      <c r="Q492" s="108">
        <v>3000000</v>
      </c>
      <c r="R492" s="108">
        <v>4000000</v>
      </c>
      <c r="S492" s="361" t="e">
        <f>#REF!/N492</f>
        <v>#REF!</v>
      </c>
      <c r="T492" s="361" t="e">
        <f>P492/#REF!</f>
        <v>#REF!</v>
      </c>
      <c r="U492" s="361">
        <f t="shared" si="67"/>
        <v>8.571428571428571</v>
      </c>
      <c r="V492" s="361">
        <f t="shared" si="67"/>
        <v>1.3333333333333333</v>
      </c>
      <c r="W492" s="4"/>
    </row>
    <row r="493" spans="1:23" ht="12.75" customHeight="1">
      <c r="A493" s="21" t="s">
        <v>322</v>
      </c>
      <c r="B493" s="1"/>
      <c r="C493" s="1"/>
      <c r="D493" s="1"/>
      <c r="E493" s="1"/>
      <c r="F493" s="1">
        <v>5</v>
      </c>
      <c r="G493" s="1"/>
      <c r="H493" s="1"/>
      <c r="I493" s="1"/>
      <c r="J493" s="1">
        <v>630</v>
      </c>
      <c r="K493" s="105">
        <v>4214</v>
      </c>
      <c r="L493" s="142" t="s">
        <v>518</v>
      </c>
      <c r="M493" s="107"/>
      <c r="N493" s="108">
        <v>0</v>
      </c>
      <c r="O493" s="35">
        <v>0</v>
      </c>
      <c r="P493" s="424">
        <v>0</v>
      </c>
      <c r="Q493" s="108">
        <v>0</v>
      </c>
      <c r="R493" s="108">
        <v>0</v>
      </c>
      <c r="S493" s="361" t="e">
        <f>#REF!/N493</f>
        <v>#REF!</v>
      </c>
      <c r="T493" s="361" t="e">
        <f>P493/#REF!</f>
        <v>#REF!</v>
      </c>
      <c r="U493" s="361" t="e">
        <f aca="true" t="shared" si="68" ref="U493:U504">Q493/P493</f>
        <v>#DIV/0!</v>
      </c>
      <c r="V493" s="361" t="e">
        <f aca="true" t="shared" si="69" ref="V493:V504">R493/Q493</f>
        <v>#DIV/0!</v>
      </c>
      <c r="W493" s="4"/>
    </row>
    <row r="494" spans="1:23" ht="12.75">
      <c r="A494" s="21" t="s">
        <v>322</v>
      </c>
      <c r="B494" s="1"/>
      <c r="C494" s="1"/>
      <c r="D494" s="1"/>
      <c r="E494" s="1"/>
      <c r="F494" s="1">
        <v>5</v>
      </c>
      <c r="G494" s="1"/>
      <c r="H494" s="1"/>
      <c r="I494" s="1"/>
      <c r="J494" s="1">
        <v>630</v>
      </c>
      <c r="K494" s="105">
        <v>4214</v>
      </c>
      <c r="L494" s="106" t="s">
        <v>605</v>
      </c>
      <c r="M494" s="107"/>
      <c r="N494" s="108">
        <v>0</v>
      </c>
      <c r="O494" s="108">
        <v>100000</v>
      </c>
      <c r="P494" s="318">
        <v>0</v>
      </c>
      <c r="Q494" s="108">
        <v>0</v>
      </c>
      <c r="R494" s="108">
        <v>0</v>
      </c>
      <c r="S494" s="361" t="e">
        <f>#REF!/N494</f>
        <v>#REF!</v>
      </c>
      <c r="T494" s="361" t="e">
        <f>P494/#REF!</f>
        <v>#REF!</v>
      </c>
      <c r="U494" s="361" t="e">
        <f t="shared" si="68"/>
        <v>#DIV/0!</v>
      </c>
      <c r="V494" s="361" t="e">
        <f t="shared" si="69"/>
        <v>#DIV/0!</v>
      </c>
      <c r="W494" s="4"/>
    </row>
    <row r="495" spans="1:23" ht="12.75" customHeight="1" hidden="1">
      <c r="A495" s="21" t="s">
        <v>322</v>
      </c>
      <c r="B495" s="1"/>
      <c r="C495" s="1"/>
      <c r="D495" s="1"/>
      <c r="E495" s="1"/>
      <c r="F495" s="1">
        <v>5</v>
      </c>
      <c r="G495" s="1"/>
      <c r="H495" s="1"/>
      <c r="I495" s="1"/>
      <c r="J495" s="1">
        <v>630</v>
      </c>
      <c r="K495" s="141">
        <v>4214</v>
      </c>
      <c r="L495" s="219" t="s">
        <v>524</v>
      </c>
      <c r="M495" s="289"/>
      <c r="N495" s="130">
        <v>0</v>
      </c>
      <c r="O495" s="130">
        <v>0</v>
      </c>
      <c r="P495" s="427">
        <v>0</v>
      </c>
      <c r="Q495" s="130">
        <v>0</v>
      </c>
      <c r="R495" s="130">
        <v>0</v>
      </c>
      <c r="S495" s="361" t="e">
        <f>#REF!/N495</f>
        <v>#REF!</v>
      </c>
      <c r="T495" s="361" t="e">
        <f>P495/#REF!</f>
        <v>#REF!</v>
      </c>
      <c r="U495" s="361" t="e">
        <f t="shared" si="68"/>
        <v>#DIV/0!</v>
      </c>
      <c r="V495" s="361" t="e">
        <f t="shared" si="69"/>
        <v>#DIV/0!</v>
      </c>
      <c r="W495" s="4"/>
    </row>
    <row r="496" spans="1:23" ht="12.75">
      <c r="A496" s="21" t="s">
        <v>322</v>
      </c>
      <c r="B496" s="1"/>
      <c r="C496" s="1"/>
      <c r="D496" s="1"/>
      <c r="E496" s="1"/>
      <c r="F496" s="1">
        <v>5</v>
      </c>
      <c r="G496" s="1"/>
      <c r="H496" s="1"/>
      <c r="I496" s="1"/>
      <c r="J496" s="1">
        <v>630</v>
      </c>
      <c r="K496" s="141">
        <v>4214</v>
      </c>
      <c r="L496" s="288" t="s">
        <v>528</v>
      </c>
      <c r="M496" s="289"/>
      <c r="N496" s="130">
        <v>0</v>
      </c>
      <c r="O496" s="130">
        <v>50000</v>
      </c>
      <c r="P496" s="427">
        <v>0</v>
      </c>
      <c r="Q496" s="130">
        <v>0</v>
      </c>
      <c r="R496" s="130">
        <v>0</v>
      </c>
      <c r="S496" s="361" t="e">
        <f>#REF!/N496</f>
        <v>#REF!</v>
      </c>
      <c r="T496" s="361" t="e">
        <f>P496/#REF!</f>
        <v>#REF!</v>
      </c>
      <c r="U496" s="361" t="e">
        <f t="shared" si="68"/>
        <v>#DIV/0!</v>
      </c>
      <c r="V496" s="361" t="e">
        <f t="shared" si="69"/>
        <v>#DIV/0!</v>
      </c>
      <c r="W496" s="4"/>
    </row>
    <row r="497" spans="1:23" ht="12.75" customHeight="1">
      <c r="A497" s="21" t="s">
        <v>322</v>
      </c>
      <c r="B497" s="1"/>
      <c r="C497" s="1"/>
      <c r="D497" s="1"/>
      <c r="E497" s="1"/>
      <c r="F497" s="1">
        <v>5</v>
      </c>
      <c r="G497" s="1"/>
      <c r="H497" s="1"/>
      <c r="I497" s="1"/>
      <c r="J497" s="1">
        <v>630</v>
      </c>
      <c r="K497" s="141">
        <v>4214</v>
      </c>
      <c r="L497" s="106" t="s">
        <v>651</v>
      </c>
      <c r="M497" s="107"/>
      <c r="N497" s="130">
        <v>0</v>
      </c>
      <c r="O497" s="130">
        <v>0</v>
      </c>
      <c r="P497" s="427">
        <v>0</v>
      </c>
      <c r="Q497" s="130">
        <v>2000000</v>
      </c>
      <c r="R497" s="130">
        <v>1750000</v>
      </c>
      <c r="S497" s="361" t="e">
        <f>#REF!/N497</f>
        <v>#REF!</v>
      </c>
      <c r="T497" s="361" t="e">
        <f>P497/#REF!</f>
        <v>#REF!</v>
      </c>
      <c r="U497" s="361" t="e">
        <f t="shared" si="68"/>
        <v>#DIV/0!</v>
      </c>
      <c r="V497" s="361">
        <f t="shared" si="69"/>
        <v>0.875</v>
      </c>
      <c r="W497" s="4"/>
    </row>
    <row r="498" spans="1:23" ht="12.75" customHeight="1">
      <c r="A498" s="21" t="s">
        <v>322</v>
      </c>
      <c r="B498" s="1"/>
      <c r="C498" s="1"/>
      <c r="D498" s="1"/>
      <c r="E498" s="1"/>
      <c r="F498" s="1">
        <v>5</v>
      </c>
      <c r="G498" s="1"/>
      <c r="H498" s="1"/>
      <c r="I498" s="1"/>
      <c r="J498" s="1">
        <v>630</v>
      </c>
      <c r="K498" s="105">
        <v>4214</v>
      </c>
      <c r="L498" s="313" t="s">
        <v>606</v>
      </c>
      <c r="M498" s="111"/>
      <c r="N498" s="108">
        <v>72500</v>
      </c>
      <c r="O498" s="108">
        <v>0</v>
      </c>
      <c r="P498" s="318">
        <v>0</v>
      </c>
      <c r="Q498" s="108">
        <v>0</v>
      </c>
      <c r="R498" s="108">
        <v>0</v>
      </c>
      <c r="S498" s="361" t="e">
        <f>#REF!/N498</f>
        <v>#REF!</v>
      </c>
      <c r="T498" s="361" t="e">
        <f>P498/#REF!</f>
        <v>#REF!</v>
      </c>
      <c r="U498" s="361" t="e">
        <f t="shared" si="68"/>
        <v>#DIV/0!</v>
      </c>
      <c r="V498" s="361" t="e">
        <f t="shared" si="69"/>
        <v>#DIV/0!</v>
      </c>
      <c r="W498" s="4"/>
    </row>
    <row r="499" spans="1:23" ht="12.75">
      <c r="A499" s="21" t="s">
        <v>322</v>
      </c>
      <c r="B499" s="1"/>
      <c r="C499" s="1"/>
      <c r="D499" s="1"/>
      <c r="E499" s="1"/>
      <c r="F499" s="1">
        <v>5</v>
      </c>
      <c r="G499" s="1"/>
      <c r="H499" s="1"/>
      <c r="I499" s="1"/>
      <c r="J499" s="1">
        <v>630</v>
      </c>
      <c r="K499" s="141">
        <v>4214</v>
      </c>
      <c r="L499" s="110" t="s">
        <v>546</v>
      </c>
      <c r="M499" s="111"/>
      <c r="N499" s="108">
        <v>0</v>
      </c>
      <c r="O499" s="130">
        <v>20000</v>
      </c>
      <c r="P499" s="427">
        <v>5000</v>
      </c>
      <c r="Q499" s="130">
        <v>5000</v>
      </c>
      <c r="R499" s="130">
        <v>0</v>
      </c>
      <c r="S499" s="361" t="e">
        <f>#REF!/N499</f>
        <v>#REF!</v>
      </c>
      <c r="T499" s="361" t="e">
        <f>P499/#REF!</f>
        <v>#REF!</v>
      </c>
      <c r="U499" s="361">
        <f t="shared" si="68"/>
        <v>1</v>
      </c>
      <c r="V499" s="361">
        <f t="shared" si="69"/>
        <v>0</v>
      </c>
      <c r="W499" s="4"/>
    </row>
    <row r="500" spans="1:23" ht="12.75">
      <c r="A500" s="21" t="s">
        <v>322</v>
      </c>
      <c r="B500" s="1"/>
      <c r="C500" s="1"/>
      <c r="D500" s="1"/>
      <c r="E500" s="1"/>
      <c r="F500" s="1">
        <v>5</v>
      </c>
      <c r="G500" s="1"/>
      <c r="H500" s="1"/>
      <c r="I500" s="1"/>
      <c r="J500" s="1">
        <v>630</v>
      </c>
      <c r="K500" s="141">
        <v>4214</v>
      </c>
      <c r="L500" s="313" t="s">
        <v>652</v>
      </c>
      <c r="M500" s="111"/>
      <c r="N500" s="130">
        <v>0</v>
      </c>
      <c r="O500" s="130">
        <v>100000</v>
      </c>
      <c r="P500" s="427">
        <v>0</v>
      </c>
      <c r="Q500" s="130">
        <v>1000000</v>
      </c>
      <c r="R500" s="130">
        <v>1100000</v>
      </c>
      <c r="S500" s="361" t="e">
        <f>#REF!/N500</f>
        <v>#REF!</v>
      </c>
      <c r="T500" s="361" t="e">
        <f>P500/#REF!</f>
        <v>#REF!</v>
      </c>
      <c r="U500" s="361" t="e">
        <f t="shared" si="68"/>
        <v>#DIV/0!</v>
      </c>
      <c r="V500" s="361">
        <f t="shared" si="69"/>
        <v>1.1</v>
      </c>
      <c r="W500" s="4"/>
    </row>
    <row r="501" spans="1:23" ht="12.75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41">
        <v>4214</v>
      </c>
      <c r="L501" s="313" t="s">
        <v>653</v>
      </c>
      <c r="M501" s="111"/>
      <c r="N501" s="130">
        <v>0</v>
      </c>
      <c r="O501" s="130">
        <v>0</v>
      </c>
      <c r="P501" s="427">
        <v>90000</v>
      </c>
      <c r="Q501" s="130">
        <v>0</v>
      </c>
      <c r="R501" s="130">
        <v>0</v>
      </c>
      <c r="S501" s="400" t="e">
        <f>#REF!/N501</f>
        <v>#REF!</v>
      </c>
      <c r="T501" s="400" t="e">
        <f>P501/#REF!</f>
        <v>#REF!</v>
      </c>
      <c r="U501" s="400">
        <f t="shared" si="68"/>
        <v>0</v>
      </c>
      <c r="V501" s="400" t="e">
        <f t="shared" si="69"/>
        <v>#DIV/0!</v>
      </c>
      <c r="W501" s="4"/>
    </row>
    <row r="502" spans="1:23" ht="12.75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41">
        <v>4214</v>
      </c>
      <c r="L502" s="313" t="s">
        <v>654</v>
      </c>
      <c r="M502" s="111"/>
      <c r="N502" s="130">
        <v>0</v>
      </c>
      <c r="O502" s="130">
        <v>0</v>
      </c>
      <c r="P502" s="427">
        <v>800000</v>
      </c>
      <c r="Q502" s="130">
        <v>1000000</v>
      </c>
      <c r="R502" s="130">
        <v>0</v>
      </c>
      <c r="S502" s="400" t="e">
        <f>#REF!/N502</f>
        <v>#REF!</v>
      </c>
      <c r="T502" s="400" t="e">
        <f>P502/#REF!</f>
        <v>#REF!</v>
      </c>
      <c r="U502" s="400">
        <f t="shared" si="68"/>
        <v>1.25</v>
      </c>
      <c r="V502" s="400">
        <f t="shared" si="69"/>
        <v>0</v>
      </c>
      <c r="W502" s="4"/>
    </row>
    <row r="503" spans="1:23" ht="13.5" thickBot="1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41">
        <v>4214</v>
      </c>
      <c r="L503" s="313" t="s">
        <v>655</v>
      </c>
      <c r="M503" s="111"/>
      <c r="N503" s="130">
        <v>0</v>
      </c>
      <c r="O503" s="130">
        <v>0</v>
      </c>
      <c r="P503" s="427">
        <v>200000</v>
      </c>
      <c r="Q503" s="130">
        <v>0</v>
      </c>
      <c r="R503" s="130">
        <v>0</v>
      </c>
      <c r="S503" s="400" t="e">
        <f>#REF!/N503</f>
        <v>#REF!</v>
      </c>
      <c r="T503" s="400" t="e">
        <f>P503/#REF!</f>
        <v>#REF!</v>
      </c>
      <c r="U503" s="400">
        <f t="shared" si="68"/>
        <v>0</v>
      </c>
      <c r="V503" s="400" t="e">
        <f t="shared" si="69"/>
        <v>#DIV/0!</v>
      </c>
      <c r="W503" s="4"/>
    </row>
    <row r="504" spans="1:23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00"/>
      <c r="L504" s="46" t="s">
        <v>126</v>
      </c>
      <c r="M504" s="46"/>
      <c r="N504" s="101">
        <f>N473</f>
        <v>896929</v>
      </c>
      <c r="O504" s="101">
        <f>O473</f>
        <v>1170000</v>
      </c>
      <c r="P504" s="425">
        <f>P473</f>
        <v>1545000</v>
      </c>
      <c r="Q504" s="101">
        <f>Q473</f>
        <v>7005000</v>
      </c>
      <c r="R504" s="101">
        <f>R473</f>
        <v>6850000</v>
      </c>
      <c r="S504" s="392" t="e">
        <f>#REF!/N504</f>
        <v>#REF!</v>
      </c>
      <c r="T504" s="392" t="e">
        <f>P504/#REF!</f>
        <v>#REF!</v>
      </c>
      <c r="U504" s="392">
        <f t="shared" si="68"/>
        <v>4.533980582524272</v>
      </c>
      <c r="V504" s="392">
        <f t="shared" si="69"/>
        <v>0.9778729478943612</v>
      </c>
      <c r="W504" s="4"/>
    </row>
    <row r="505" spans="1:23" ht="12.75" hidden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9"/>
      <c r="L505" s="49"/>
      <c r="M505" s="49"/>
      <c r="N505" s="50"/>
      <c r="O505" s="50"/>
      <c r="P505" s="444"/>
      <c r="Q505" s="50"/>
      <c r="R505" s="50"/>
      <c r="S505" s="383"/>
      <c r="T505" s="383"/>
      <c r="U505" s="383"/>
      <c r="V505" s="383"/>
      <c r="W505" s="4"/>
    </row>
    <row r="506" spans="1:23" ht="12.75" hidden="1">
      <c r="A506" s="22" t="s">
        <v>329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69" t="s">
        <v>327</v>
      </c>
      <c r="L506" s="530" t="s">
        <v>320</v>
      </c>
      <c r="M506" s="543"/>
      <c r="N506" s="70"/>
      <c r="O506" s="70"/>
      <c r="P506" s="448"/>
      <c r="Q506" s="70"/>
      <c r="R506" s="70"/>
      <c r="S506" s="386"/>
      <c r="T506" s="386"/>
      <c r="U506" s="386"/>
      <c r="V506" s="386"/>
      <c r="W506" s="4"/>
    </row>
    <row r="507" spans="1:23" ht="12.75" hidden="1">
      <c r="A507" s="22" t="s">
        <v>330</v>
      </c>
      <c r="B507" s="22"/>
      <c r="C507" s="22"/>
      <c r="D507" s="22"/>
      <c r="E507" s="22"/>
      <c r="F507" s="22"/>
      <c r="G507" s="22"/>
      <c r="H507" s="22"/>
      <c r="I507" s="22"/>
      <c r="J507" s="22">
        <v>640</v>
      </c>
      <c r="K507" s="67" t="s">
        <v>325</v>
      </c>
      <c r="L507" s="22" t="s">
        <v>400</v>
      </c>
      <c r="M507" s="22"/>
      <c r="N507" s="161"/>
      <c r="O507" s="161"/>
      <c r="P507" s="445"/>
      <c r="Q507" s="161"/>
      <c r="R507" s="161"/>
      <c r="S507" s="377"/>
      <c r="T507" s="377"/>
      <c r="U507" s="377"/>
      <c r="V507" s="377"/>
      <c r="W507" s="4"/>
    </row>
    <row r="508" spans="1:23" ht="12.75" hidden="1">
      <c r="A508" s="21" t="s">
        <v>330</v>
      </c>
      <c r="B508" s="1"/>
      <c r="C508" s="1"/>
      <c r="D508" s="1"/>
      <c r="E508" s="1"/>
      <c r="F508" s="1">
        <v>5</v>
      </c>
      <c r="G508" s="1"/>
      <c r="H508" s="1"/>
      <c r="I508" s="1"/>
      <c r="J508" s="1">
        <v>640</v>
      </c>
      <c r="K508" s="104">
        <v>4</v>
      </c>
      <c r="L508" s="104" t="s">
        <v>4</v>
      </c>
      <c r="M508" s="104"/>
      <c r="N508" s="96">
        <f>N509</f>
        <v>0</v>
      </c>
      <c r="O508" s="27">
        <f aca="true" t="shared" si="70" ref="O508:V510">O509</f>
        <v>0</v>
      </c>
      <c r="P508" s="318">
        <f t="shared" si="70"/>
        <v>0</v>
      </c>
      <c r="Q508" s="96">
        <f t="shared" si="70"/>
        <v>0</v>
      </c>
      <c r="R508" s="96">
        <f t="shared" si="70"/>
        <v>0</v>
      </c>
      <c r="S508" s="361">
        <f t="shared" si="70"/>
        <v>0</v>
      </c>
      <c r="T508" s="361">
        <f t="shared" si="70"/>
        <v>0</v>
      </c>
      <c r="U508" s="361">
        <f t="shared" si="70"/>
        <v>0</v>
      </c>
      <c r="V508" s="361">
        <f t="shared" si="70"/>
        <v>0</v>
      </c>
      <c r="W508" s="4"/>
    </row>
    <row r="509" spans="1:23" ht="12.75" hidden="1">
      <c r="A509" s="21" t="s">
        <v>330</v>
      </c>
      <c r="B509" s="1"/>
      <c r="C509" s="1"/>
      <c r="D509" s="1"/>
      <c r="E509" s="1"/>
      <c r="F509" s="1">
        <v>5</v>
      </c>
      <c r="G509" s="1"/>
      <c r="H509" s="1"/>
      <c r="I509" s="1"/>
      <c r="J509" s="1">
        <v>640</v>
      </c>
      <c r="K509" s="105">
        <v>42</v>
      </c>
      <c r="L509" s="105" t="s">
        <v>31</v>
      </c>
      <c r="M509" s="105"/>
      <c r="N509" s="108">
        <f>N510</f>
        <v>0</v>
      </c>
      <c r="O509" s="35">
        <f t="shared" si="70"/>
        <v>0</v>
      </c>
      <c r="P509" s="318">
        <f t="shared" si="70"/>
        <v>0</v>
      </c>
      <c r="Q509" s="108">
        <f t="shared" si="70"/>
        <v>0</v>
      </c>
      <c r="R509" s="108">
        <f t="shared" si="70"/>
        <v>0</v>
      </c>
      <c r="S509" s="361">
        <f t="shared" si="70"/>
        <v>0</v>
      </c>
      <c r="T509" s="361">
        <f t="shared" si="70"/>
        <v>0</v>
      </c>
      <c r="U509" s="361">
        <f t="shared" si="70"/>
        <v>0</v>
      </c>
      <c r="V509" s="361">
        <f t="shared" si="70"/>
        <v>0</v>
      </c>
      <c r="W509" s="4"/>
    </row>
    <row r="510" spans="1:23" ht="12.75" hidden="1">
      <c r="A510" s="21" t="s">
        <v>330</v>
      </c>
      <c r="B510" s="1"/>
      <c r="C510" s="1"/>
      <c r="D510" s="1"/>
      <c r="E510" s="1"/>
      <c r="F510" s="1">
        <v>5</v>
      </c>
      <c r="G510" s="1"/>
      <c r="H510" s="1"/>
      <c r="I510" s="1"/>
      <c r="J510" s="1">
        <v>640</v>
      </c>
      <c r="K510" s="119">
        <v>421</v>
      </c>
      <c r="L510" s="119" t="s">
        <v>16</v>
      </c>
      <c r="M510" s="119"/>
      <c r="N510" s="265">
        <f>N511</f>
        <v>0</v>
      </c>
      <c r="O510" s="268">
        <f t="shared" si="70"/>
        <v>0</v>
      </c>
      <c r="P510" s="318">
        <f t="shared" si="70"/>
        <v>0</v>
      </c>
      <c r="Q510" s="265">
        <f t="shared" si="70"/>
        <v>0</v>
      </c>
      <c r="R510" s="265">
        <f t="shared" si="70"/>
        <v>0</v>
      </c>
      <c r="S510" s="361">
        <f t="shared" si="70"/>
        <v>0</v>
      </c>
      <c r="T510" s="361">
        <f t="shared" si="70"/>
        <v>0</v>
      </c>
      <c r="U510" s="361">
        <f t="shared" si="70"/>
        <v>0</v>
      </c>
      <c r="V510" s="361">
        <f t="shared" si="70"/>
        <v>0</v>
      </c>
      <c r="W510" s="21"/>
    </row>
    <row r="511" spans="1:23" ht="12.75" hidden="1">
      <c r="A511" s="21" t="s">
        <v>330</v>
      </c>
      <c r="B511" s="1"/>
      <c r="C511" s="1"/>
      <c r="D511" s="1"/>
      <c r="E511" s="1"/>
      <c r="F511" s="1">
        <v>5</v>
      </c>
      <c r="G511" s="1"/>
      <c r="H511" s="1"/>
      <c r="I511" s="1"/>
      <c r="J511" s="1">
        <v>640</v>
      </c>
      <c r="K511" s="105">
        <v>4214</v>
      </c>
      <c r="L511" s="120" t="s">
        <v>323</v>
      </c>
      <c r="M511" s="109"/>
      <c r="N511" s="108">
        <v>0</v>
      </c>
      <c r="O511" s="35">
        <v>0</v>
      </c>
      <c r="P511" s="318">
        <v>0</v>
      </c>
      <c r="Q511" s="108">
        <v>0</v>
      </c>
      <c r="R511" s="108">
        <v>0</v>
      </c>
      <c r="S511" s="361">
        <v>0</v>
      </c>
      <c r="T511" s="361">
        <v>0</v>
      </c>
      <c r="U511" s="361">
        <v>0</v>
      </c>
      <c r="V511" s="361">
        <v>0</v>
      </c>
      <c r="W511" s="4"/>
    </row>
    <row r="512" spans="1:23" ht="12.75" hidden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00"/>
      <c r="L512" s="100" t="s">
        <v>126</v>
      </c>
      <c r="M512" s="100"/>
      <c r="N512" s="101">
        <f aca="true" t="shared" si="71" ref="N512:V512">N508</f>
        <v>0</v>
      </c>
      <c r="O512" s="101">
        <f t="shared" si="71"/>
        <v>0</v>
      </c>
      <c r="P512" s="425">
        <f t="shared" si="71"/>
        <v>0</v>
      </c>
      <c r="Q512" s="101">
        <f t="shared" si="71"/>
        <v>0</v>
      </c>
      <c r="R512" s="101">
        <f t="shared" si="71"/>
        <v>0</v>
      </c>
      <c r="S512" s="392">
        <f t="shared" si="71"/>
        <v>0</v>
      </c>
      <c r="T512" s="392">
        <f t="shared" si="71"/>
        <v>0</v>
      </c>
      <c r="U512" s="392">
        <f t="shared" si="71"/>
        <v>0</v>
      </c>
      <c r="V512" s="392">
        <f t="shared" si="71"/>
        <v>0</v>
      </c>
      <c r="W512" s="4"/>
    </row>
    <row r="513" spans="1:23" ht="12.75">
      <c r="A513" s="14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75"/>
      <c r="O513" s="75"/>
      <c r="P513" s="444"/>
      <c r="Q513" s="75"/>
      <c r="R513" s="75"/>
      <c r="S513" s="383"/>
      <c r="T513" s="383"/>
      <c r="U513" s="383"/>
      <c r="V513" s="383"/>
      <c r="W513" s="48"/>
    </row>
    <row r="514" spans="1:23" ht="12.75">
      <c r="A514" s="81"/>
      <c r="B514" s="126"/>
      <c r="C514" s="126"/>
      <c r="D514" s="126"/>
      <c r="E514" s="126"/>
      <c r="F514" s="126"/>
      <c r="G514" s="126"/>
      <c r="H514" s="126"/>
      <c r="I514" s="126"/>
      <c r="J514" s="126"/>
      <c r="K514" s="69" t="s">
        <v>327</v>
      </c>
      <c r="L514" s="68" t="s">
        <v>326</v>
      </c>
      <c r="M514" s="68"/>
      <c r="N514" s="128"/>
      <c r="O514" s="128"/>
      <c r="P514" s="448"/>
      <c r="Q514" s="128"/>
      <c r="R514" s="128"/>
      <c r="S514" s="386"/>
      <c r="T514" s="386"/>
      <c r="U514" s="386"/>
      <c r="V514" s="386"/>
      <c r="W514" s="48"/>
    </row>
    <row r="515" spans="1:23" ht="12.75">
      <c r="A515" s="81" t="s">
        <v>335</v>
      </c>
      <c r="B515" s="126"/>
      <c r="C515" s="126"/>
      <c r="D515" s="126"/>
      <c r="E515" s="126"/>
      <c r="F515" s="126"/>
      <c r="G515" s="126"/>
      <c r="H515" s="126"/>
      <c r="I515" s="126"/>
      <c r="J515" s="126"/>
      <c r="K515" s="69" t="s">
        <v>325</v>
      </c>
      <c r="L515" s="162" t="s">
        <v>401</v>
      </c>
      <c r="M515" s="162"/>
      <c r="N515" s="128"/>
      <c r="O515" s="128"/>
      <c r="P515" s="448"/>
      <c r="Q515" s="128"/>
      <c r="R515" s="128"/>
      <c r="S515" s="386"/>
      <c r="T515" s="386"/>
      <c r="U515" s="386"/>
      <c r="V515" s="386"/>
      <c r="W515" s="48"/>
    </row>
    <row r="516" spans="1:23" ht="12.75">
      <c r="A516" s="21" t="s">
        <v>336</v>
      </c>
      <c r="B516" s="1"/>
      <c r="C516" s="1"/>
      <c r="D516" s="1"/>
      <c r="E516" s="1"/>
      <c r="F516" s="1">
        <v>5</v>
      </c>
      <c r="G516" s="1"/>
      <c r="H516" s="1"/>
      <c r="I516" s="1"/>
      <c r="J516" s="1">
        <v>650</v>
      </c>
      <c r="K516" s="104">
        <v>3</v>
      </c>
      <c r="L516" s="119" t="s">
        <v>3</v>
      </c>
      <c r="M516" s="119"/>
      <c r="N516" s="265">
        <f>N517</f>
        <v>175000</v>
      </c>
      <c r="O516" s="265">
        <f aca="true" t="shared" si="72" ref="O516:R517">O517</f>
        <v>140000</v>
      </c>
      <c r="P516" s="318">
        <f t="shared" si="72"/>
        <v>300000</v>
      </c>
      <c r="Q516" s="265">
        <f t="shared" si="72"/>
        <v>150000</v>
      </c>
      <c r="R516" s="265">
        <f t="shared" si="72"/>
        <v>150000</v>
      </c>
      <c r="S516" s="361" t="e">
        <f>#REF!/N516</f>
        <v>#REF!</v>
      </c>
      <c r="T516" s="361" t="e">
        <f>P516/#REF!</f>
        <v>#REF!</v>
      </c>
      <c r="U516" s="361">
        <f aca="true" t="shared" si="73" ref="U516:V531">Q516/P516</f>
        <v>0.5</v>
      </c>
      <c r="V516" s="361">
        <f t="shared" si="73"/>
        <v>1</v>
      </c>
      <c r="W516" s="21"/>
    </row>
    <row r="517" spans="1:23" ht="12.75">
      <c r="A517" s="21" t="s">
        <v>336</v>
      </c>
      <c r="B517" s="1"/>
      <c r="C517" s="1"/>
      <c r="D517" s="1"/>
      <c r="E517" s="1"/>
      <c r="F517" s="1">
        <v>5</v>
      </c>
      <c r="G517" s="1"/>
      <c r="H517" s="1"/>
      <c r="I517" s="1"/>
      <c r="J517" s="1">
        <v>650</v>
      </c>
      <c r="K517" s="104">
        <v>32</v>
      </c>
      <c r="L517" s="120" t="s">
        <v>8</v>
      </c>
      <c r="M517" s="120"/>
      <c r="N517" s="277">
        <f>N518</f>
        <v>175000</v>
      </c>
      <c r="O517" s="277">
        <f t="shared" si="72"/>
        <v>140000</v>
      </c>
      <c r="P517" s="318">
        <f t="shared" si="72"/>
        <v>300000</v>
      </c>
      <c r="Q517" s="277">
        <f t="shared" si="72"/>
        <v>150000</v>
      </c>
      <c r="R517" s="277">
        <f t="shared" si="72"/>
        <v>150000</v>
      </c>
      <c r="S517" s="361" t="e">
        <f>#REF!/N517</f>
        <v>#REF!</v>
      </c>
      <c r="T517" s="361" t="e">
        <f>P517/#REF!</f>
        <v>#REF!</v>
      </c>
      <c r="U517" s="361">
        <f t="shared" si="73"/>
        <v>0.5</v>
      </c>
      <c r="V517" s="361">
        <f t="shared" si="73"/>
        <v>1</v>
      </c>
      <c r="W517" s="21"/>
    </row>
    <row r="518" spans="1:23" ht="12.75">
      <c r="A518" s="21" t="s">
        <v>336</v>
      </c>
      <c r="B518" s="1"/>
      <c r="C518" s="1"/>
      <c r="D518" s="1"/>
      <c r="E518" s="1"/>
      <c r="F518" s="1">
        <v>5</v>
      </c>
      <c r="G518" s="1"/>
      <c r="H518" s="1"/>
      <c r="I518" s="1"/>
      <c r="J518" s="1">
        <v>650</v>
      </c>
      <c r="K518" s="104">
        <v>323</v>
      </c>
      <c r="L518" s="104" t="s">
        <v>10</v>
      </c>
      <c r="M518" s="104"/>
      <c r="N518" s="108">
        <f>N519+N520+N521+N522+N523</f>
        <v>175000</v>
      </c>
      <c r="O518" s="96">
        <f>O519+O520+O521+O522</f>
        <v>140000</v>
      </c>
      <c r="P518" s="318">
        <f>P519+P520+P521+P522</f>
        <v>300000</v>
      </c>
      <c r="Q518" s="108">
        <f>Q519+Q520+Q521+Q522</f>
        <v>150000</v>
      </c>
      <c r="R518" s="108">
        <f>R519+R520+R521+R522</f>
        <v>150000</v>
      </c>
      <c r="S518" s="361" t="e">
        <f>#REF!/N518</f>
        <v>#REF!</v>
      </c>
      <c r="T518" s="361" t="e">
        <f>P518/#REF!</f>
        <v>#REF!</v>
      </c>
      <c r="U518" s="361">
        <f t="shared" si="73"/>
        <v>0.5</v>
      </c>
      <c r="V518" s="361">
        <f t="shared" si="73"/>
        <v>1</v>
      </c>
      <c r="W518" s="21"/>
    </row>
    <row r="519" spans="1:23" ht="12.75">
      <c r="A519" s="21" t="s">
        <v>336</v>
      </c>
      <c r="B519" s="1"/>
      <c r="C519" s="1"/>
      <c r="D519" s="1"/>
      <c r="E519" s="1"/>
      <c r="F519" s="1">
        <v>5</v>
      </c>
      <c r="G519" s="1"/>
      <c r="H519" s="1"/>
      <c r="I519" s="1"/>
      <c r="J519" s="1">
        <v>650</v>
      </c>
      <c r="K519" s="120">
        <v>3237</v>
      </c>
      <c r="L519" s="533" t="s">
        <v>494</v>
      </c>
      <c r="M519" s="534"/>
      <c r="N519" s="277">
        <v>24250</v>
      </c>
      <c r="O519" s="277">
        <v>40000</v>
      </c>
      <c r="P519" s="318">
        <v>100000</v>
      </c>
      <c r="Q519" s="277">
        <v>50000</v>
      </c>
      <c r="R519" s="277">
        <v>50000</v>
      </c>
      <c r="S519" s="361" t="e">
        <f>#REF!/N519</f>
        <v>#REF!</v>
      </c>
      <c r="T519" s="361" t="e">
        <f>P519/#REF!</f>
        <v>#REF!</v>
      </c>
      <c r="U519" s="361">
        <f t="shared" si="73"/>
        <v>0.5</v>
      </c>
      <c r="V519" s="361">
        <f t="shared" si="73"/>
        <v>1</v>
      </c>
      <c r="W519" s="21"/>
    </row>
    <row r="520" spans="1:23" ht="12.75">
      <c r="A520" s="21" t="s">
        <v>336</v>
      </c>
      <c r="B520" s="1"/>
      <c r="C520" s="1"/>
      <c r="D520" s="1"/>
      <c r="E520" s="1"/>
      <c r="F520" s="1">
        <v>5</v>
      </c>
      <c r="G520" s="1"/>
      <c r="H520" s="1"/>
      <c r="I520" s="1"/>
      <c r="J520" s="1">
        <v>650</v>
      </c>
      <c r="K520" s="120">
        <v>3237</v>
      </c>
      <c r="L520" s="120" t="s">
        <v>401</v>
      </c>
      <c r="M520" s="120"/>
      <c r="N520" s="277">
        <v>150750</v>
      </c>
      <c r="O520" s="277">
        <v>100000</v>
      </c>
      <c r="P520" s="318">
        <v>200000</v>
      </c>
      <c r="Q520" s="277">
        <v>100000</v>
      </c>
      <c r="R520" s="277">
        <v>100000</v>
      </c>
      <c r="S520" s="361" t="e">
        <f>#REF!/N520</f>
        <v>#REF!</v>
      </c>
      <c r="T520" s="361" t="e">
        <f>P520/#REF!</f>
        <v>#REF!</v>
      </c>
      <c r="U520" s="361">
        <f t="shared" si="73"/>
        <v>0.5</v>
      </c>
      <c r="V520" s="361">
        <f t="shared" si="73"/>
        <v>1</v>
      </c>
      <c r="W520" s="21"/>
    </row>
    <row r="521" spans="1:23" ht="12.75" hidden="1">
      <c r="A521" s="21" t="s">
        <v>336</v>
      </c>
      <c r="B521" s="1"/>
      <c r="C521" s="1"/>
      <c r="D521" s="1"/>
      <c r="E521" s="1"/>
      <c r="F521" s="1">
        <v>5</v>
      </c>
      <c r="G521" s="1"/>
      <c r="H521" s="1"/>
      <c r="I521" s="1"/>
      <c r="J521" s="1">
        <v>650</v>
      </c>
      <c r="K521" s="120">
        <v>3237</v>
      </c>
      <c r="L521" s="120" t="s">
        <v>495</v>
      </c>
      <c r="M521" s="120"/>
      <c r="N521" s="277">
        <v>0</v>
      </c>
      <c r="O521" s="277">
        <v>0</v>
      </c>
      <c r="P521" s="318">
        <v>0</v>
      </c>
      <c r="Q521" s="277">
        <v>0</v>
      </c>
      <c r="R521" s="277">
        <v>0</v>
      </c>
      <c r="S521" s="361" t="e">
        <f>#REF!/N521</f>
        <v>#REF!</v>
      </c>
      <c r="T521" s="361" t="e">
        <f>P521/#REF!</f>
        <v>#REF!</v>
      </c>
      <c r="U521" s="361" t="e">
        <f t="shared" si="73"/>
        <v>#DIV/0!</v>
      </c>
      <c r="V521" s="361" t="e">
        <f t="shared" si="73"/>
        <v>#DIV/0!</v>
      </c>
      <c r="W521" s="21"/>
    </row>
    <row r="522" spans="1:23" ht="12.75" hidden="1">
      <c r="A522" s="21" t="s">
        <v>336</v>
      </c>
      <c r="B522" s="1"/>
      <c r="C522" s="1"/>
      <c r="D522" s="1"/>
      <c r="E522" s="1"/>
      <c r="F522" s="1">
        <v>5</v>
      </c>
      <c r="G522" s="1"/>
      <c r="H522" s="1"/>
      <c r="I522" s="1"/>
      <c r="J522" s="1">
        <v>650</v>
      </c>
      <c r="K522" s="120">
        <v>3237</v>
      </c>
      <c r="L522" s="120" t="s">
        <v>496</v>
      </c>
      <c r="M522" s="120"/>
      <c r="N522" s="277">
        <v>0</v>
      </c>
      <c r="O522" s="277">
        <v>0</v>
      </c>
      <c r="P522" s="318">
        <v>0</v>
      </c>
      <c r="Q522" s="277">
        <v>0</v>
      </c>
      <c r="R522" s="277">
        <v>0</v>
      </c>
      <c r="S522" s="361" t="e">
        <f>#REF!/N522</f>
        <v>#REF!</v>
      </c>
      <c r="T522" s="361" t="e">
        <f>P522/#REF!</f>
        <v>#REF!</v>
      </c>
      <c r="U522" s="361" t="e">
        <f t="shared" si="73"/>
        <v>#DIV/0!</v>
      </c>
      <c r="V522" s="361" t="e">
        <f t="shared" si="73"/>
        <v>#DIV/0!</v>
      </c>
      <c r="W522" s="21"/>
    </row>
    <row r="523" spans="1:23" ht="12.75" hidden="1">
      <c r="A523" s="21" t="s">
        <v>336</v>
      </c>
      <c r="B523" s="1"/>
      <c r="C523" s="1"/>
      <c r="D523" s="1"/>
      <c r="E523" s="1"/>
      <c r="F523" s="1">
        <v>5</v>
      </c>
      <c r="G523" s="1"/>
      <c r="H523" s="1"/>
      <c r="I523" s="1"/>
      <c r="J523" s="1">
        <v>650</v>
      </c>
      <c r="K523" s="120">
        <v>3237</v>
      </c>
      <c r="L523" s="120" t="s">
        <v>534</v>
      </c>
      <c r="M523" s="120"/>
      <c r="N523" s="277">
        <v>0</v>
      </c>
      <c r="O523" s="277"/>
      <c r="P523" s="318"/>
      <c r="Q523" s="277"/>
      <c r="R523" s="277"/>
      <c r="S523" s="361" t="e">
        <f>#REF!/N523</f>
        <v>#REF!</v>
      </c>
      <c r="T523" s="361" t="e">
        <f>P523/#REF!</f>
        <v>#REF!</v>
      </c>
      <c r="U523" s="361" t="e">
        <f t="shared" si="73"/>
        <v>#DIV/0!</v>
      </c>
      <c r="V523" s="361" t="e">
        <f t="shared" si="73"/>
        <v>#DIV/0!</v>
      </c>
      <c r="W523" s="21"/>
    </row>
    <row r="524" spans="1:23" ht="12.75">
      <c r="A524" s="21" t="s">
        <v>336</v>
      </c>
      <c r="B524" s="1"/>
      <c r="C524" s="1"/>
      <c r="D524" s="1"/>
      <c r="E524" s="1"/>
      <c r="F524" s="1">
        <v>5</v>
      </c>
      <c r="G524" s="1"/>
      <c r="H524" s="1"/>
      <c r="I524" s="1"/>
      <c r="J524" s="1">
        <v>650</v>
      </c>
      <c r="K524" s="104">
        <v>4</v>
      </c>
      <c r="L524" s="104" t="s">
        <v>4</v>
      </c>
      <c r="M524" s="104"/>
      <c r="N524" s="108">
        <f>N525</f>
        <v>49522</v>
      </c>
      <c r="O524" s="96">
        <f aca="true" t="shared" si="74" ref="O524:R525">O525</f>
        <v>530000</v>
      </c>
      <c r="P524" s="318">
        <f t="shared" si="74"/>
        <v>785000</v>
      </c>
      <c r="Q524" s="108">
        <f t="shared" si="74"/>
        <v>130000</v>
      </c>
      <c r="R524" s="108">
        <f t="shared" si="74"/>
        <v>80000</v>
      </c>
      <c r="S524" s="361" t="e">
        <f>#REF!/N524</f>
        <v>#REF!</v>
      </c>
      <c r="T524" s="361" t="e">
        <f>P524/#REF!</f>
        <v>#REF!</v>
      </c>
      <c r="U524" s="361">
        <f t="shared" si="73"/>
        <v>0.16560509554140126</v>
      </c>
      <c r="V524" s="361">
        <f t="shared" si="73"/>
        <v>0.6153846153846154</v>
      </c>
      <c r="W524" s="21"/>
    </row>
    <row r="525" spans="1:23" ht="12.75">
      <c r="A525" s="21" t="s">
        <v>336</v>
      </c>
      <c r="B525" s="1"/>
      <c r="C525" s="1"/>
      <c r="D525" s="1"/>
      <c r="E525" s="1"/>
      <c r="F525" s="1">
        <v>5</v>
      </c>
      <c r="G525" s="1"/>
      <c r="H525" s="1"/>
      <c r="I525" s="1"/>
      <c r="J525" s="1">
        <v>650</v>
      </c>
      <c r="K525" s="105">
        <v>42</v>
      </c>
      <c r="L525" s="105" t="s">
        <v>31</v>
      </c>
      <c r="M525" s="105"/>
      <c r="N525" s="108">
        <f>N526</f>
        <v>49522</v>
      </c>
      <c r="O525" s="108">
        <f t="shared" si="74"/>
        <v>530000</v>
      </c>
      <c r="P525" s="318">
        <f t="shared" si="74"/>
        <v>785000</v>
      </c>
      <c r="Q525" s="277">
        <f t="shared" si="74"/>
        <v>130000</v>
      </c>
      <c r="R525" s="277">
        <f t="shared" si="74"/>
        <v>80000</v>
      </c>
      <c r="S525" s="361" t="e">
        <f>#REF!/N525</f>
        <v>#REF!</v>
      </c>
      <c r="T525" s="361" t="e">
        <f>P525/#REF!</f>
        <v>#REF!</v>
      </c>
      <c r="U525" s="361">
        <f t="shared" si="73"/>
        <v>0.16560509554140126</v>
      </c>
      <c r="V525" s="361">
        <f t="shared" si="73"/>
        <v>0.6153846153846154</v>
      </c>
      <c r="W525" s="4"/>
    </row>
    <row r="526" spans="1:23" ht="12.75">
      <c r="A526" s="21" t="s">
        <v>336</v>
      </c>
      <c r="B526" s="21"/>
      <c r="C526" s="21"/>
      <c r="D526" s="1"/>
      <c r="E526" s="21"/>
      <c r="F526" s="21">
        <v>5</v>
      </c>
      <c r="G526" s="21"/>
      <c r="H526" s="21"/>
      <c r="I526" s="21"/>
      <c r="J526" s="21">
        <v>650</v>
      </c>
      <c r="K526" s="270">
        <v>426</v>
      </c>
      <c r="L526" s="551" t="s">
        <v>198</v>
      </c>
      <c r="M526" s="552"/>
      <c r="N526" s="271">
        <f>N527+N528+N529+N530+N531+N532+N533+N534+N535+N536+N537+N538+N539</f>
        <v>49522</v>
      </c>
      <c r="O526" s="271">
        <f>O527+O528+O529+O530+O531+O532+O533+O534+O535+O536+O537+O538+O539</f>
        <v>530000</v>
      </c>
      <c r="P526" s="340">
        <f>P527+P528+P529+P530+P531+P532+P533+P534+P535+P536+P537+P538+P539</f>
        <v>785000</v>
      </c>
      <c r="Q526" s="271">
        <f>Q527+Q528+Q529+Q530+Q531+Q532+Q533+Q534+Q535+Q536+Q537+Q538+Q539</f>
        <v>130000</v>
      </c>
      <c r="R526" s="271">
        <f>R527+R528+R529+R530+R531+R532+R533+R534+R535+R536+R537+R538+R539</f>
        <v>80000</v>
      </c>
      <c r="S526" s="361" t="e">
        <f>#REF!/N526</f>
        <v>#REF!</v>
      </c>
      <c r="T526" s="361" t="e">
        <f>P526/#REF!</f>
        <v>#REF!</v>
      </c>
      <c r="U526" s="361">
        <f t="shared" si="73"/>
        <v>0.16560509554140126</v>
      </c>
      <c r="V526" s="361">
        <f t="shared" si="73"/>
        <v>0.6153846153846154</v>
      </c>
      <c r="W526" s="21"/>
    </row>
    <row r="527" spans="1:23" ht="24.75" customHeight="1">
      <c r="A527" s="21" t="s">
        <v>336</v>
      </c>
      <c r="B527" s="1"/>
      <c r="C527" s="1"/>
      <c r="D527" s="1"/>
      <c r="E527" s="1"/>
      <c r="F527" s="1">
        <v>5</v>
      </c>
      <c r="G527" s="1"/>
      <c r="H527" s="1"/>
      <c r="I527" s="1"/>
      <c r="J527" s="1">
        <v>650</v>
      </c>
      <c r="K527" s="141">
        <v>4264</v>
      </c>
      <c r="L527" s="509" t="s">
        <v>545</v>
      </c>
      <c r="M527" s="553"/>
      <c r="N527" s="130">
        <v>0</v>
      </c>
      <c r="O527" s="130">
        <v>170000</v>
      </c>
      <c r="P527" s="427">
        <v>100000</v>
      </c>
      <c r="Q527" s="108">
        <v>50000</v>
      </c>
      <c r="R527" s="108">
        <v>0</v>
      </c>
      <c r="S527" s="361" t="e">
        <f>#REF!/N527</f>
        <v>#REF!</v>
      </c>
      <c r="T527" s="361" t="e">
        <f>P527/#REF!</f>
        <v>#REF!</v>
      </c>
      <c r="U527" s="361">
        <f t="shared" si="73"/>
        <v>0.5</v>
      </c>
      <c r="V527" s="361">
        <f t="shared" si="73"/>
        <v>0</v>
      </c>
      <c r="W527" s="4"/>
    </row>
    <row r="528" spans="1:23" ht="33" customHeight="1">
      <c r="A528" s="21" t="s">
        <v>336</v>
      </c>
      <c r="B528" s="1"/>
      <c r="C528" s="1"/>
      <c r="D528" s="1"/>
      <c r="E528" s="1"/>
      <c r="F528" s="1">
        <v>5</v>
      </c>
      <c r="G528" s="1"/>
      <c r="H528" s="1"/>
      <c r="I528" s="1"/>
      <c r="J528" s="1">
        <v>650</v>
      </c>
      <c r="K528" s="141">
        <v>4264</v>
      </c>
      <c r="L528" s="509" t="s">
        <v>663</v>
      </c>
      <c r="M528" s="510"/>
      <c r="N528" s="130">
        <v>0</v>
      </c>
      <c r="O528" s="130">
        <v>80000</v>
      </c>
      <c r="P528" s="427">
        <v>325000</v>
      </c>
      <c r="Q528" s="108">
        <v>0</v>
      </c>
      <c r="R528" s="108">
        <v>0</v>
      </c>
      <c r="S528" s="361" t="e">
        <f>#REF!/N528</f>
        <v>#REF!</v>
      </c>
      <c r="T528" s="361" t="e">
        <f>P528/#REF!</f>
        <v>#REF!</v>
      </c>
      <c r="U528" s="361">
        <f t="shared" si="73"/>
        <v>0</v>
      </c>
      <c r="V528" s="361" t="e">
        <f t="shared" si="73"/>
        <v>#DIV/0!</v>
      </c>
      <c r="W528" s="4"/>
    </row>
    <row r="529" spans="1:23" ht="24" customHeight="1">
      <c r="A529" s="21" t="s">
        <v>336</v>
      </c>
      <c r="B529" s="1"/>
      <c r="C529" s="1"/>
      <c r="D529" s="1"/>
      <c r="E529" s="1"/>
      <c r="F529" s="1">
        <v>5</v>
      </c>
      <c r="G529" s="1"/>
      <c r="H529" s="1"/>
      <c r="I529" s="1"/>
      <c r="J529" s="1">
        <v>650</v>
      </c>
      <c r="K529" s="141">
        <v>4264</v>
      </c>
      <c r="L529" s="513" t="s">
        <v>664</v>
      </c>
      <c r="M529" s="542"/>
      <c r="N529" s="130">
        <v>0</v>
      </c>
      <c r="O529" s="130">
        <v>50000</v>
      </c>
      <c r="P529" s="427">
        <v>50000</v>
      </c>
      <c r="Q529" s="108">
        <v>0</v>
      </c>
      <c r="R529" s="108">
        <v>0</v>
      </c>
      <c r="S529" s="361" t="e">
        <f>#REF!/N529</f>
        <v>#REF!</v>
      </c>
      <c r="T529" s="361" t="e">
        <f>P529/#REF!</f>
        <v>#REF!</v>
      </c>
      <c r="U529" s="361">
        <f t="shared" si="73"/>
        <v>0</v>
      </c>
      <c r="V529" s="361" t="e">
        <f t="shared" si="73"/>
        <v>#DIV/0!</v>
      </c>
      <c r="W529" s="4"/>
    </row>
    <row r="530" spans="1:23" ht="12.75">
      <c r="A530" s="21" t="s">
        <v>336</v>
      </c>
      <c r="B530" s="1"/>
      <c r="C530" s="1"/>
      <c r="D530" s="1"/>
      <c r="E530" s="1"/>
      <c r="F530" s="1">
        <v>5</v>
      </c>
      <c r="G530" s="1"/>
      <c r="H530" s="1"/>
      <c r="I530" s="1"/>
      <c r="J530" s="1">
        <v>650</v>
      </c>
      <c r="K530" s="141">
        <v>4264</v>
      </c>
      <c r="L530" s="105" t="s">
        <v>665</v>
      </c>
      <c r="M530" s="141"/>
      <c r="N530" s="130">
        <v>0</v>
      </c>
      <c r="O530" s="130">
        <v>50000</v>
      </c>
      <c r="P530" s="427">
        <v>50000</v>
      </c>
      <c r="Q530" s="108">
        <v>0</v>
      </c>
      <c r="R530" s="108">
        <v>0</v>
      </c>
      <c r="S530" s="361" t="e">
        <f>#REF!/N530</f>
        <v>#REF!</v>
      </c>
      <c r="T530" s="361" t="e">
        <f>P530/#REF!</f>
        <v>#REF!</v>
      </c>
      <c r="U530" s="361">
        <f t="shared" si="73"/>
        <v>0</v>
      </c>
      <c r="V530" s="361" t="e">
        <f t="shared" si="73"/>
        <v>#DIV/0!</v>
      </c>
      <c r="W530" s="4"/>
    </row>
    <row r="531" spans="1:23" ht="12.75">
      <c r="A531" s="21" t="s">
        <v>336</v>
      </c>
      <c r="B531" s="1"/>
      <c r="C531" s="1"/>
      <c r="D531" s="1"/>
      <c r="E531" s="1"/>
      <c r="F531" s="1">
        <v>5</v>
      </c>
      <c r="G531" s="1"/>
      <c r="H531" s="1"/>
      <c r="I531" s="1"/>
      <c r="J531" s="1">
        <v>650</v>
      </c>
      <c r="K531" s="141">
        <v>4264</v>
      </c>
      <c r="L531" s="105" t="s">
        <v>166</v>
      </c>
      <c r="M531" s="141"/>
      <c r="N531" s="130">
        <v>0</v>
      </c>
      <c r="O531" s="130">
        <v>50000</v>
      </c>
      <c r="P531" s="427">
        <v>0</v>
      </c>
      <c r="Q531" s="108">
        <v>0</v>
      </c>
      <c r="R531" s="108">
        <v>0</v>
      </c>
      <c r="S531" s="361" t="e">
        <f>#REF!/N531</f>
        <v>#REF!</v>
      </c>
      <c r="T531" s="361" t="e">
        <f>P531/#REF!</f>
        <v>#REF!</v>
      </c>
      <c r="U531" s="361" t="e">
        <f t="shared" si="73"/>
        <v>#DIV/0!</v>
      </c>
      <c r="V531" s="361" t="e">
        <f t="shared" si="73"/>
        <v>#DIV/0!</v>
      </c>
      <c r="W531" s="4"/>
    </row>
    <row r="532" spans="1:23" ht="12.75">
      <c r="A532" s="21" t="s">
        <v>336</v>
      </c>
      <c r="B532" s="1"/>
      <c r="C532" s="1"/>
      <c r="D532" s="1"/>
      <c r="E532" s="1"/>
      <c r="F532" s="1">
        <v>5</v>
      </c>
      <c r="G532" s="1"/>
      <c r="H532" s="1"/>
      <c r="I532" s="1"/>
      <c r="J532" s="1">
        <v>650</v>
      </c>
      <c r="K532" s="141">
        <v>4264</v>
      </c>
      <c r="L532" s="120" t="s">
        <v>328</v>
      </c>
      <c r="M532" s="141"/>
      <c r="N532" s="130">
        <v>0</v>
      </c>
      <c r="O532" s="130">
        <v>0</v>
      </c>
      <c r="P532" s="427">
        <v>0</v>
      </c>
      <c r="Q532" s="108">
        <v>0</v>
      </c>
      <c r="R532" s="108">
        <v>0</v>
      </c>
      <c r="S532" s="361" t="e">
        <f>#REF!/N532</f>
        <v>#REF!</v>
      </c>
      <c r="T532" s="361" t="e">
        <f>P532/#REF!</f>
        <v>#REF!</v>
      </c>
      <c r="U532" s="361" t="e">
        <f aca="true" t="shared" si="75" ref="U532:V540">Q532/P532</f>
        <v>#DIV/0!</v>
      </c>
      <c r="V532" s="361" t="e">
        <f t="shared" si="75"/>
        <v>#DIV/0!</v>
      </c>
      <c r="W532" s="4"/>
    </row>
    <row r="533" spans="1:23" ht="30.75" customHeight="1">
      <c r="A533" s="21" t="s">
        <v>336</v>
      </c>
      <c r="B533" s="1"/>
      <c r="C533" s="1"/>
      <c r="D533" s="1"/>
      <c r="E533" s="1"/>
      <c r="F533" s="1">
        <v>5</v>
      </c>
      <c r="G533" s="1"/>
      <c r="H533" s="1"/>
      <c r="I533" s="1"/>
      <c r="J533" s="1">
        <v>650</v>
      </c>
      <c r="K533" s="141">
        <v>4264</v>
      </c>
      <c r="L533" s="509" t="s">
        <v>607</v>
      </c>
      <c r="M533" s="510"/>
      <c r="N533" s="130">
        <v>49522</v>
      </c>
      <c r="O533" s="130">
        <v>20000</v>
      </c>
      <c r="P533" s="427">
        <v>0</v>
      </c>
      <c r="Q533" s="108">
        <v>0</v>
      </c>
      <c r="R533" s="108">
        <v>0</v>
      </c>
      <c r="S533" s="361" t="e">
        <f>#REF!/N533</f>
        <v>#REF!</v>
      </c>
      <c r="T533" s="361" t="e">
        <f>P533/#REF!</f>
        <v>#REF!</v>
      </c>
      <c r="U533" s="361" t="e">
        <f t="shared" si="75"/>
        <v>#DIV/0!</v>
      </c>
      <c r="V533" s="361" t="e">
        <f t="shared" si="75"/>
        <v>#DIV/0!</v>
      </c>
      <c r="W533" s="4"/>
    </row>
    <row r="534" spans="1:23" ht="12.75">
      <c r="A534" s="21" t="s">
        <v>336</v>
      </c>
      <c r="B534" s="1"/>
      <c r="C534" s="1"/>
      <c r="D534" s="1"/>
      <c r="E534" s="1"/>
      <c r="F534" s="1">
        <v>5</v>
      </c>
      <c r="G534" s="1"/>
      <c r="H534" s="1"/>
      <c r="I534" s="1"/>
      <c r="J534" s="1">
        <v>650</v>
      </c>
      <c r="K534" s="141">
        <v>4264</v>
      </c>
      <c r="L534" s="105" t="s">
        <v>608</v>
      </c>
      <c r="M534" s="141"/>
      <c r="N534" s="130">
        <v>0</v>
      </c>
      <c r="O534" s="130">
        <v>0</v>
      </c>
      <c r="P534" s="427">
        <v>0</v>
      </c>
      <c r="Q534" s="108">
        <v>0</v>
      </c>
      <c r="R534" s="108">
        <v>0</v>
      </c>
      <c r="S534" s="361" t="e">
        <f>#REF!/N534</f>
        <v>#REF!</v>
      </c>
      <c r="T534" s="361" t="e">
        <f>P534/#REF!</f>
        <v>#REF!</v>
      </c>
      <c r="U534" s="361" t="e">
        <f t="shared" si="75"/>
        <v>#DIV/0!</v>
      </c>
      <c r="V534" s="361" t="e">
        <f t="shared" si="75"/>
        <v>#DIV/0!</v>
      </c>
      <c r="W534" s="4"/>
    </row>
    <row r="535" spans="1:23" ht="25.5" customHeight="1">
      <c r="A535" s="21" t="s">
        <v>336</v>
      </c>
      <c r="B535" s="1"/>
      <c r="C535" s="1"/>
      <c r="D535" s="1"/>
      <c r="E535" s="1"/>
      <c r="F535" s="1">
        <v>5</v>
      </c>
      <c r="G535" s="1"/>
      <c r="H535" s="1"/>
      <c r="I535" s="1"/>
      <c r="J535" s="1">
        <v>650</v>
      </c>
      <c r="K535" s="141">
        <v>4264</v>
      </c>
      <c r="L535" s="509" t="s">
        <v>571</v>
      </c>
      <c r="M535" s="553"/>
      <c r="N535" s="130">
        <v>0</v>
      </c>
      <c r="O535" s="130">
        <v>50000</v>
      </c>
      <c r="P535" s="427">
        <v>30000</v>
      </c>
      <c r="Q535" s="130">
        <v>30000</v>
      </c>
      <c r="R535" s="130">
        <v>30000</v>
      </c>
      <c r="S535" s="361" t="e">
        <f>#REF!/N535</f>
        <v>#REF!</v>
      </c>
      <c r="T535" s="361" t="e">
        <f>P535/#REF!</f>
        <v>#REF!</v>
      </c>
      <c r="U535" s="361">
        <f t="shared" si="75"/>
        <v>1</v>
      </c>
      <c r="V535" s="361">
        <f t="shared" si="75"/>
        <v>1</v>
      </c>
      <c r="W535" s="4"/>
    </row>
    <row r="536" spans="1:23" ht="12.75">
      <c r="A536" s="21" t="s">
        <v>336</v>
      </c>
      <c r="B536" s="1"/>
      <c r="C536" s="1"/>
      <c r="D536" s="1"/>
      <c r="E536" s="1"/>
      <c r="F536" s="1">
        <v>5</v>
      </c>
      <c r="G536" s="1"/>
      <c r="H536" s="1"/>
      <c r="I536" s="1"/>
      <c r="J536" s="1">
        <v>650</v>
      </c>
      <c r="K536" s="141">
        <v>4264</v>
      </c>
      <c r="L536" s="141" t="s">
        <v>609</v>
      </c>
      <c r="M536" s="141"/>
      <c r="N536" s="130">
        <v>0</v>
      </c>
      <c r="O536" s="130">
        <v>30000</v>
      </c>
      <c r="P536" s="427">
        <v>50000</v>
      </c>
      <c r="Q536" s="130">
        <v>50000</v>
      </c>
      <c r="R536" s="130">
        <v>50000</v>
      </c>
      <c r="S536" s="361" t="e">
        <f>#REF!/N536</f>
        <v>#REF!</v>
      </c>
      <c r="T536" s="361" t="e">
        <f>P536/#REF!</f>
        <v>#REF!</v>
      </c>
      <c r="U536" s="361">
        <f t="shared" si="75"/>
        <v>1</v>
      </c>
      <c r="V536" s="361">
        <f t="shared" si="75"/>
        <v>1</v>
      </c>
      <c r="W536" s="4"/>
    </row>
    <row r="537" spans="1:23" ht="12.75">
      <c r="A537" s="21" t="s">
        <v>336</v>
      </c>
      <c r="B537" s="1"/>
      <c r="C537" s="1"/>
      <c r="D537" s="1"/>
      <c r="E537" s="1"/>
      <c r="F537" s="1">
        <v>5</v>
      </c>
      <c r="G537" s="1"/>
      <c r="H537" s="1"/>
      <c r="I537" s="1"/>
      <c r="J537" s="1">
        <v>650</v>
      </c>
      <c r="K537" s="141">
        <v>4264</v>
      </c>
      <c r="L537" s="141" t="s">
        <v>610</v>
      </c>
      <c r="M537" s="141"/>
      <c r="N537" s="130">
        <v>0</v>
      </c>
      <c r="O537" s="130">
        <v>0</v>
      </c>
      <c r="P537" s="427">
        <v>30000</v>
      </c>
      <c r="Q537" s="130">
        <v>0</v>
      </c>
      <c r="R537" s="130">
        <v>0</v>
      </c>
      <c r="S537" s="361" t="e">
        <f>#REF!/N537</f>
        <v>#REF!</v>
      </c>
      <c r="T537" s="361" t="e">
        <f>P537/#REF!</f>
        <v>#REF!</v>
      </c>
      <c r="U537" s="361">
        <f t="shared" si="75"/>
        <v>0</v>
      </c>
      <c r="V537" s="361" t="e">
        <f t="shared" si="75"/>
        <v>#DIV/0!</v>
      </c>
      <c r="W537" s="4"/>
    </row>
    <row r="538" spans="1:23" ht="12.75">
      <c r="A538" s="21" t="s">
        <v>336</v>
      </c>
      <c r="B538" s="1"/>
      <c r="C538" s="1"/>
      <c r="D538" s="1"/>
      <c r="E538" s="1"/>
      <c r="F538" s="1">
        <v>5</v>
      </c>
      <c r="G538" s="1"/>
      <c r="H538" s="1"/>
      <c r="I538" s="1"/>
      <c r="J538" s="1">
        <v>650</v>
      </c>
      <c r="K538" s="141">
        <v>4264</v>
      </c>
      <c r="L538" s="172" t="s">
        <v>572</v>
      </c>
      <c r="M538" s="141"/>
      <c r="N538" s="130">
        <v>0</v>
      </c>
      <c r="O538" s="130">
        <v>30000</v>
      </c>
      <c r="P538" s="427">
        <v>0</v>
      </c>
      <c r="Q538" s="130">
        <v>0</v>
      </c>
      <c r="R538" s="130">
        <v>0</v>
      </c>
      <c r="S538" s="361" t="e">
        <f>#REF!/N538</f>
        <v>#REF!</v>
      </c>
      <c r="T538" s="361" t="e">
        <f>P538/#REF!</f>
        <v>#REF!</v>
      </c>
      <c r="U538" s="361" t="e">
        <f t="shared" si="75"/>
        <v>#DIV/0!</v>
      </c>
      <c r="V538" s="361" t="e">
        <f t="shared" si="75"/>
        <v>#DIV/0!</v>
      </c>
      <c r="W538" s="4"/>
    </row>
    <row r="539" spans="1:23" ht="13.5" thickBot="1">
      <c r="A539" s="4" t="s">
        <v>336</v>
      </c>
      <c r="B539" s="1"/>
      <c r="C539" s="1"/>
      <c r="D539" s="1"/>
      <c r="E539" s="1"/>
      <c r="F539" s="1">
        <v>5</v>
      </c>
      <c r="G539" s="1"/>
      <c r="H539" s="1"/>
      <c r="I539" s="1"/>
      <c r="J539" s="1">
        <v>650</v>
      </c>
      <c r="K539" s="141">
        <v>4264</v>
      </c>
      <c r="L539" s="141" t="s">
        <v>656</v>
      </c>
      <c r="M539" s="141"/>
      <c r="N539" s="130">
        <v>0</v>
      </c>
      <c r="O539" s="130">
        <v>0</v>
      </c>
      <c r="P539" s="427">
        <v>150000</v>
      </c>
      <c r="Q539" s="130">
        <v>0</v>
      </c>
      <c r="R539" s="130">
        <v>0</v>
      </c>
      <c r="S539" s="400" t="e">
        <f>#REF!/N539</f>
        <v>#REF!</v>
      </c>
      <c r="T539" s="400" t="e">
        <f>P539/#REF!</f>
        <v>#REF!</v>
      </c>
      <c r="U539" s="400">
        <f t="shared" si="75"/>
        <v>0</v>
      </c>
      <c r="V539" s="400" t="e">
        <f t="shared" si="75"/>
        <v>#DIV/0!</v>
      </c>
      <c r="W539" s="4"/>
    </row>
    <row r="540" spans="1:23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00"/>
      <c r="L540" s="100" t="s">
        <v>126</v>
      </c>
      <c r="M540" s="100"/>
      <c r="N540" s="101">
        <f>N524+N516</f>
        <v>224522</v>
      </c>
      <c r="O540" s="101">
        <f>O524+O516</f>
        <v>670000</v>
      </c>
      <c r="P540" s="425">
        <f>P524+P516</f>
        <v>1085000</v>
      </c>
      <c r="Q540" s="101">
        <f>Q524+Q516</f>
        <v>280000</v>
      </c>
      <c r="R540" s="101">
        <f>R524+R516</f>
        <v>230000</v>
      </c>
      <c r="S540" s="392" t="e">
        <f>#REF!/N540</f>
        <v>#REF!</v>
      </c>
      <c r="T540" s="392" t="e">
        <f>P540/#REF!</f>
        <v>#REF!</v>
      </c>
      <c r="U540" s="392">
        <f t="shared" si="75"/>
        <v>0.25806451612903225</v>
      </c>
      <c r="V540" s="392">
        <f t="shared" si="75"/>
        <v>0.8214285714285714</v>
      </c>
      <c r="W540" s="36"/>
    </row>
    <row r="541" spans="1:2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23"/>
      <c r="L541" s="123"/>
      <c r="M541" s="123"/>
      <c r="N541" s="125"/>
      <c r="O541" s="124"/>
      <c r="P541" s="457"/>
      <c r="Q541" s="125"/>
      <c r="R541" s="125"/>
      <c r="S541" s="393"/>
      <c r="T541" s="393"/>
      <c r="U541" s="393"/>
      <c r="V541" s="393"/>
      <c r="W541" s="4"/>
    </row>
    <row r="542" spans="1:2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67" t="s">
        <v>334</v>
      </c>
      <c r="L542" s="556" t="s">
        <v>338</v>
      </c>
      <c r="M542" s="556"/>
      <c r="N542" s="23"/>
      <c r="O542" s="23"/>
      <c r="P542" s="445"/>
      <c r="Q542" s="56"/>
      <c r="R542" s="56"/>
      <c r="S542" s="377"/>
      <c r="T542" s="377"/>
      <c r="U542" s="377"/>
      <c r="V542" s="377"/>
      <c r="W542" s="4"/>
    </row>
    <row r="543" spans="1:23" ht="12.75">
      <c r="A543" s="22" t="s">
        <v>343</v>
      </c>
      <c r="B543" s="10"/>
      <c r="C543" s="10"/>
      <c r="D543" s="10"/>
      <c r="E543" s="10"/>
      <c r="F543" s="10"/>
      <c r="G543" s="10"/>
      <c r="H543" s="10"/>
      <c r="I543" s="10"/>
      <c r="J543" s="10">
        <v>911</v>
      </c>
      <c r="K543" s="67" t="s">
        <v>60</v>
      </c>
      <c r="L543" s="22" t="s">
        <v>67</v>
      </c>
      <c r="M543" s="67"/>
      <c r="N543" s="23"/>
      <c r="O543" s="23"/>
      <c r="P543" s="445"/>
      <c r="Q543" s="56"/>
      <c r="R543" s="56"/>
      <c r="S543" s="377"/>
      <c r="T543" s="377"/>
      <c r="U543" s="377"/>
      <c r="V543" s="377"/>
      <c r="W543" s="4"/>
    </row>
    <row r="544" spans="1:23" ht="12.75">
      <c r="A544" s="21" t="s">
        <v>343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911</v>
      </c>
      <c r="K544" s="104">
        <v>3</v>
      </c>
      <c r="L544" s="104" t="s">
        <v>3</v>
      </c>
      <c r="M544" s="104"/>
      <c r="N544" s="96">
        <f>N545+N550</f>
        <v>47601</v>
      </c>
      <c r="O544" s="96">
        <f>O545+O550</f>
        <v>101000</v>
      </c>
      <c r="P544" s="318">
        <f>P545+P550</f>
        <v>138000</v>
      </c>
      <c r="Q544" s="96">
        <f>Q545+Q550</f>
        <v>138000</v>
      </c>
      <c r="R544" s="96">
        <f>R545+R550</f>
        <v>138000</v>
      </c>
      <c r="S544" s="361" t="e">
        <f>#REF!/N544</f>
        <v>#REF!</v>
      </c>
      <c r="T544" s="361" t="e">
        <f>P544/#REF!</f>
        <v>#REF!</v>
      </c>
      <c r="U544" s="361">
        <f aca="true" t="shared" si="76" ref="U544:V555">Q544/P544</f>
        <v>1</v>
      </c>
      <c r="V544" s="361">
        <f t="shared" si="76"/>
        <v>1</v>
      </c>
      <c r="W544" s="4"/>
    </row>
    <row r="545" spans="1:23" ht="12.75">
      <c r="A545" s="21" t="s">
        <v>343</v>
      </c>
      <c r="B545" s="1"/>
      <c r="C545" s="1"/>
      <c r="D545" s="1">
        <v>3</v>
      </c>
      <c r="E545" s="1"/>
      <c r="F545" s="1"/>
      <c r="G545" s="1"/>
      <c r="H545" s="1"/>
      <c r="I545" s="1"/>
      <c r="J545" s="1">
        <v>911</v>
      </c>
      <c r="K545" s="105">
        <v>32</v>
      </c>
      <c r="L545" s="106" t="s">
        <v>8</v>
      </c>
      <c r="M545" s="107"/>
      <c r="N545" s="108">
        <f>N546+N548</f>
        <v>0</v>
      </c>
      <c r="O545" s="108">
        <f>O546+O548</f>
        <v>3000</v>
      </c>
      <c r="P545" s="318">
        <f>P546+P548</f>
        <v>5000</v>
      </c>
      <c r="Q545" s="108">
        <f>Q546+Q548</f>
        <v>5000</v>
      </c>
      <c r="R545" s="108">
        <f>R546+R548</f>
        <v>5000</v>
      </c>
      <c r="S545" s="361" t="e">
        <f>#REF!/N545</f>
        <v>#REF!</v>
      </c>
      <c r="T545" s="361" t="e">
        <f>P545/#REF!</f>
        <v>#REF!</v>
      </c>
      <c r="U545" s="361">
        <f t="shared" si="76"/>
        <v>1</v>
      </c>
      <c r="V545" s="361">
        <f t="shared" si="76"/>
        <v>1</v>
      </c>
      <c r="W545" s="4"/>
    </row>
    <row r="546" spans="1:23" ht="12.75">
      <c r="A546" s="21" t="s">
        <v>343</v>
      </c>
      <c r="B546" s="4"/>
      <c r="C546" s="4"/>
      <c r="D546" s="4">
        <v>3</v>
      </c>
      <c r="E546" s="4"/>
      <c r="F546" s="4"/>
      <c r="G546" s="4"/>
      <c r="H546" s="4"/>
      <c r="I546" s="4"/>
      <c r="J546" s="4">
        <v>911</v>
      </c>
      <c r="K546" s="119">
        <v>322</v>
      </c>
      <c r="L546" s="119" t="s">
        <v>29</v>
      </c>
      <c r="M546" s="119"/>
      <c r="N546" s="285">
        <f>N547</f>
        <v>0</v>
      </c>
      <c r="O546" s="286">
        <f>O547</f>
        <v>3000</v>
      </c>
      <c r="P546" s="336">
        <f>P547</f>
        <v>5000</v>
      </c>
      <c r="Q546" s="53">
        <f>Q547</f>
        <v>5000</v>
      </c>
      <c r="R546" s="53">
        <f>R547</f>
        <v>5000</v>
      </c>
      <c r="S546" s="361" t="e">
        <f>#REF!/N546</f>
        <v>#REF!</v>
      </c>
      <c r="T546" s="361" t="e">
        <f>P546/#REF!</f>
        <v>#REF!</v>
      </c>
      <c r="U546" s="361">
        <f t="shared" si="76"/>
        <v>1</v>
      </c>
      <c r="V546" s="361">
        <f t="shared" si="76"/>
        <v>1</v>
      </c>
      <c r="W546" s="4"/>
    </row>
    <row r="547" spans="1:23" ht="12.75">
      <c r="A547" s="21" t="s">
        <v>343</v>
      </c>
      <c r="B547" s="1"/>
      <c r="C547" s="1"/>
      <c r="D547" s="1">
        <v>3</v>
      </c>
      <c r="E547" s="1"/>
      <c r="F547" s="1"/>
      <c r="G547" s="1"/>
      <c r="H547" s="1"/>
      <c r="I547" s="1"/>
      <c r="J547" s="1">
        <v>911</v>
      </c>
      <c r="K547" s="105">
        <v>3221</v>
      </c>
      <c r="L547" s="106" t="s">
        <v>124</v>
      </c>
      <c r="M547" s="107"/>
      <c r="N547" s="294">
        <v>0</v>
      </c>
      <c r="O547" s="108">
        <v>3000</v>
      </c>
      <c r="P547" s="318">
        <v>5000</v>
      </c>
      <c r="Q547" s="108">
        <v>5000</v>
      </c>
      <c r="R547" s="108">
        <v>5000</v>
      </c>
      <c r="S547" s="361" t="e">
        <f>#REF!/N547</f>
        <v>#REF!</v>
      </c>
      <c r="T547" s="361" t="e">
        <f>P547/#REF!</f>
        <v>#REF!</v>
      </c>
      <c r="U547" s="361">
        <f t="shared" si="76"/>
        <v>1</v>
      </c>
      <c r="V547" s="361">
        <f t="shared" si="76"/>
        <v>1</v>
      </c>
      <c r="W547" s="4"/>
    </row>
    <row r="548" spans="1:23" ht="12.75" hidden="1">
      <c r="A548" s="21" t="s">
        <v>343</v>
      </c>
      <c r="B548" s="1"/>
      <c r="C548" s="1"/>
      <c r="D548" s="1">
        <v>3</v>
      </c>
      <c r="E548" s="1"/>
      <c r="F548" s="1"/>
      <c r="G548" s="1"/>
      <c r="H548" s="1"/>
      <c r="I548" s="1"/>
      <c r="J548" s="1">
        <v>911</v>
      </c>
      <c r="K548" s="119">
        <v>323</v>
      </c>
      <c r="L548" s="551" t="s">
        <v>10</v>
      </c>
      <c r="M548" s="552"/>
      <c r="N548" s="265">
        <f>N549</f>
        <v>0</v>
      </c>
      <c r="O548" s="265">
        <f>O549</f>
        <v>0</v>
      </c>
      <c r="P548" s="318">
        <f>P549</f>
        <v>0</v>
      </c>
      <c r="Q548" s="265">
        <f>Q549</f>
        <v>0</v>
      </c>
      <c r="R548" s="265">
        <f>R549</f>
        <v>0</v>
      </c>
      <c r="S548" s="361" t="e">
        <f>#REF!/N548</f>
        <v>#REF!</v>
      </c>
      <c r="T548" s="361" t="e">
        <f>P548/#REF!</f>
        <v>#REF!</v>
      </c>
      <c r="U548" s="361" t="e">
        <f t="shared" si="76"/>
        <v>#DIV/0!</v>
      </c>
      <c r="V548" s="361" t="e">
        <f t="shared" si="76"/>
        <v>#DIV/0!</v>
      </c>
      <c r="W548" s="4"/>
    </row>
    <row r="549" spans="1:23" ht="12.75" hidden="1">
      <c r="A549" s="21" t="s">
        <v>343</v>
      </c>
      <c r="B549" s="1"/>
      <c r="C549" s="1"/>
      <c r="D549" s="1">
        <v>3</v>
      </c>
      <c r="E549" s="1"/>
      <c r="F549" s="1"/>
      <c r="G549" s="1"/>
      <c r="H549" s="1"/>
      <c r="I549" s="1"/>
      <c r="J549" s="1">
        <v>911</v>
      </c>
      <c r="K549" s="105">
        <v>3237</v>
      </c>
      <c r="L549" s="106" t="s">
        <v>76</v>
      </c>
      <c r="M549" s="107"/>
      <c r="N549" s="108">
        <v>0</v>
      </c>
      <c r="O549" s="108">
        <v>0</v>
      </c>
      <c r="P549" s="318">
        <v>0</v>
      </c>
      <c r="Q549" s="108">
        <v>0</v>
      </c>
      <c r="R549" s="108">
        <v>0</v>
      </c>
      <c r="S549" s="361" t="e">
        <f>#REF!/N549</f>
        <v>#REF!</v>
      </c>
      <c r="T549" s="361" t="e">
        <f>P549/#REF!</f>
        <v>#REF!</v>
      </c>
      <c r="U549" s="361" t="e">
        <f t="shared" si="76"/>
        <v>#DIV/0!</v>
      </c>
      <c r="V549" s="361" t="e">
        <f t="shared" si="76"/>
        <v>#DIV/0!</v>
      </c>
      <c r="W549" s="4"/>
    </row>
    <row r="550" spans="1:23" ht="12.75">
      <c r="A550" s="21" t="s">
        <v>343</v>
      </c>
      <c r="B550" s="1"/>
      <c r="C550" s="1"/>
      <c r="D550" s="1">
        <v>3</v>
      </c>
      <c r="E550" s="1"/>
      <c r="F550" s="1"/>
      <c r="G550" s="1"/>
      <c r="H550" s="1"/>
      <c r="I550" s="1"/>
      <c r="J550" s="1">
        <v>911</v>
      </c>
      <c r="K550" s="105">
        <v>38</v>
      </c>
      <c r="L550" s="106" t="s">
        <v>109</v>
      </c>
      <c r="M550" s="107"/>
      <c r="N550" s="108">
        <f>N551</f>
        <v>47601</v>
      </c>
      <c r="O550" s="108">
        <f>O551</f>
        <v>98000</v>
      </c>
      <c r="P550" s="318">
        <f>P551</f>
        <v>133000</v>
      </c>
      <c r="Q550" s="108">
        <f>Q551</f>
        <v>133000</v>
      </c>
      <c r="R550" s="108">
        <f>R551</f>
        <v>133000</v>
      </c>
      <c r="S550" s="361" t="e">
        <f>#REF!/N550</f>
        <v>#REF!</v>
      </c>
      <c r="T550" s="361" t="e">
        <f>P550/#REF!</f>
        <v>#REF!</v>
      </c>
      <c r="U550" s="361">
        <f t="shared" si="76"/>
        <v>1</v>
      </c>
      <c r="V550" s="361">
        <f t="shared" si="76"/>
        <v>1</v>
      </c>
      <c r="W550" s="4"/>
    </row>
    <row r="551" spans="1:23" ht="12.75">
      <c r="A551" s="21" t="s">
        <v>343</v>
      </c>
      <c r="B551" s="1"/>
      <c r="C551" s="1"/>
      <c r="D551" s="1">
        <v>3</v>
      </c>
      <c r="E551" s="1"/>
      <c r="F551" s="1"/>
      <c r="G551" s="1"/>
      <c r="H551" s="1"/>
      <c r="I551" s="1"/>
      <c r="J551" s="1">
        <v>911</v>
      </c>
      <c r="K551" s="119">
        <v>381</v>
      </c>
      <c r="L551" s="272" t="s">
        <v>379</v>
      </c>
      <c r="M551" s="273"/>
      <c r="N551" s="265">
        <f>N552+N554</f>
        <v>47601</v>
      </c>
      <c r="O551" s="265">
        <f>SUM(O552:O554)</f>
        <v>98000</v>
      </c>
      <c r="P551" s="318">
        <f>SUM(P552:P554)</f>
        <v>133000</v>
      </c>
      <c r="Q551" s="265">
        <f>SUM(Q552:Q554)</f>
        <v>133000</v>
      </c>
      <c r="R551" s="265">
        <f>SUM(R552:R554)</f>
        <v>133000</v>
      </c>
      <c r="S551" s="361" t="e">
        <f>#REF!/N551</f>
        <v>#REF!</v>
      </c>
      <c r="T551" s="361" t="e">
        <f>P551/#REF!</f>
        <v>#REF!</v>
      </c>
      <c r="U551" s="361">
        <f t="shared" si="76"/>
        <v>1</v>
      </c>
      <c r="V551" s="361">
        <f t="shared" si="76"/>
        <v>1</v>
      </c>
      <c r="W551" s="4"/>
    </row>
    <row r="552" spans="1:23" ht="12.75">
      <c r="A552" s="21" t="s">
        <v>343</v>
      </c>
      <c r="B552" s="1"/>
      <c r="C552" s="1"/>
      <c r="D552" s="1">
        <v>3</v>
      </c>
      <c r="E552" s="1"/>
      <c r="F552" s="1"/>
      <c r="G552" s="1"/>
      <c r="H552" s="1"/>
      <c r="I552" s="1"/>
      <c r="J552" s="1">
        <v>911</v>
      </c>
      <c r="K552" s="105">
        <v>3811</v>
      </c>
      <c r="L552" s="105" t="s">
        <v>110</v>
      </c>
      <c r="M552" s="105"/>
      <c r="N552" s="108">
        <v>0</v>
      </c>
      <c r="O552" s="108">
        <v>8000</v>
      </c>
      <c r="P552" s="318">
        <v>8000</v>
      </c>
      <c r="Q552" s="108">
        <v>8000</v>
      </c>
      <c r="R552" s="108">
        <v>8000</v>
      </c>
      <c r="S552" s="361" t="e">
        <f>#REF!/N552</f>
        <v>#REF!</v>
      </c>
      <c r="T552" s="361" t="e">
        <f>P552/#REF!</f>
        <v>#REF!</v>
      </c>
      <c r="U552" s="361">
        <f t="shared" si="76"/>
        <v>1</v>
      </c>
      <c r="V552" s="361">
        <f t="shared" si="76"/>
        <v>1</v>
      </c>
      <c r="W552" s="4"/>
    </row>
    <row r="553" spans="1:23" ht="12.75">
      <c r="A553" s="21" t="s">
        <v>343</v>
      </c>
      <c r="B553" s="1"/>
      <c r="C553" s="1"/>
      <c r="D553" s="1">
        <v>3</v>
      </c>
      <c r="E553" s="1"/>
      <c r="F553" s="1"/>
      <c r="G553" s="1"/>
      <c r="H553" s="1"/>
      <c r="I553" s="1"/>
      <c r="J553" s="1">
        <v>911</v>
      </c>
      <c r="K553" s="141">
        <v>3811</v>
      </c>
      <c r="L553" s="172" t="s">
        <v>574</v>
      </c>
      <c r="M553" s="141"/>
      <c r="N553" s="130">
        <v>0</v>
      </c>
      <c r="O553" s="130">
        <v>60000</v>
      </c>
      <c r="P553" s="427">
        <v>60000</v>
      </c>
      <c r="Q553" s="130">
        <v>60000</v>
      </c>
      <c r="R553" s="130">
        <v>60000</v>
      </c>
      <c r="S553" s="361" t="e">
        <f>#REF!/N553</f>
        <v>#REF!</v>
      </c>
      <c r="T553" s="361" t="e">
        <f>P553/#REF!</f>
        <v>#REF!</v>
      </c>
      <c r="U553" s="361">
        <f t="shared" si="76"/>
        <v>1</v>
      </c>
      <c r="V553" s="361">
        <f t="shared" si="76"/>
        <v>1</v>
      </c>
      <c r="W553" s="4"/>
    </row>
    <row r="554" spans="1:23" ht="13.5" thickBot="1">
      <c r="A554" s="21" t="s">
        <v>343</v>
      </c>
      <c r="B554" s="1"/>
      <c r="C554" s="1"/>
      <c r="D554" s="1">
        <v>3</v>
      </c>
      <c r="E554" s="1"/>
      <c r="F554" s="1"/>
      <c r="G554" s="1"/>
      <c r="H554" s="1"/>
      <c r="I554" s="1"/>
      <c r="J554" s="1">
        <v>911</v>
      </c>
      <c r="K554" s="141">
        <v>3811</v>
      </c>
      <c r="L554" s="172" t="s">
        <v>573</v>
      </c>
      <c r="M554" s="141"/>
      <c r="N554" s="130">
        <v>47601</v>
      </c>
      <c r="O554" s="130">
        <v>30000</v>
      </c>
      <c r="P554" s="427">
        <v>65000</v>
      </c>
      <c r="Q554" s="130">
        <v>65000</v>
      </c>
      <c r="R554" s="130">
        <v>65000</v>
      </c>
      <c r="S554" s="361" t="e">
        <f>#REF!/N554</f>
        <v>#REF!</v>
      </c>
      <c r="T554" s="361" t="e">
        <f>P554/#REF!</f>
        <v>#REF!</v>
      </c>
      <c r="U554" s="361">
        <f t="shared" si="76"/>
        <v>1</v>
      </c>
      <c r="V554" s="361">
        <f t="shared" si="76"/>
        <v>1</v>
      </c>
      <c r="W554" s="4"/>
    </row>
    <row r="555" spans="1:23" ht="12.75">
      <c r="A555" s="94"/>
      <c r="B555" s="13"/>
      <c r="C555" s="13"/>
      <c r="D555" s="13"/>
      <c r="E555" s="13"/>
      <c r="F555" s="13"/>
      <c r="G555" s="13"/>
      <c r="H555" s="13"/>
      <c r="I555" s="13"/>
      <c r="J555" s="13"/>
      <c r="K555" s="100"/>
      <c r="L555" s="100" t="s">
        <v>126</v>
      </c>
      <c r="M555" s="100"/>
      <c r="N555" s="101">
        <f>N544</f>
        <v>47601</v>
      </c>
      <c r="O555" s="101">
        <f>O544</f>
        <v>101000</v>
      </c>
      <c r="P555" s="425">
        <f>P544</f>
        <v>138000</v>
      </c>
      <c r="Q555" s="101">
        <f>Q544</f>
        <v>138000</v>
      </c>
      <c r="R555" s="101">
        <f>R544</f>
        <v>138000</v>
      </c>
      <c r="S555" s="392" t="e">
        <f>#REF!/N555</f>
        <v>#REF!</v>
      </c>
      <c r="T555" s="392" t="e">
        <f>P555/#REF!</f>
        <v>#REF!</v>
      </c>
      <c r="U555" s="392">
        <f t="shared" si="76"/>
        <v>1</v>
      </c>
      <c r="V555" s="392">
        <f t="shared" si="76"/>
        <v>1</v>
      </c>
      <c r="W555" s="4"/>
    </row>
    <row r="556" spans="1:23" ht="12.75">
      <c r="A556" s="116"/>
      <c r="B556" s="4"/>
      <c r="C556" s="4"/>
      <c r="D556" s="4"/>
      <c r="E556" s="4"/>
      <c r="F556" s="4"/>
      <c r="G556" s="4"/>
      <c r="H556" s="4"/>
      <c r="I556" s="4"/>
      <c r="J556" s="4"/>
      <c r="K556" s="49"/>
      <c r="L556" s="49"/>
      <c r="M556" s="49"/>
      <c r="N556" s="50"/>
      <c r="O556" s="50"/>
      <c r="P556" s="444"/>
      <c r="Q556" s="50"/>
      <c r="R556" s="50"/>
      <c r="S556" s="383"/>
      <c r="T556" s="383"/>
      <c r="U556" s="383"/>
      <c r="V556" s="383"/>
      <c r="W556" s="4"/>
    </row>
    <row r="557" spans="1:23" ht="12.75">
      <c r="A557" s="22"/>
      <c r="B557" s="10"/>
      <c r="C557" s="10"/>
      <c r="D557" s="10"/>
      <c r="E557" s="10"/>
      <c r="F557" s="10"/>
      <c r="G557" s="10"/>
      <c r="H557" s="10"/>
      <c r="I557" s="10"/>
      <c r="J557" s="10"/>
      <c r="K557" s="67" t="s">
        <v>337</v>
      </c>
      <c r="L557" s="530" t="s">
        <v>341</v>
      </c>
      <c r="M557" s="530"/>
      <c r="N557" s="23"/>
      <c r="O557" s="23"/>
      <c r="P557" s="445"/>
      <c r="Q557" s="56"/>
      <c r="R557" s="56"/>
      <c r="S557" s="377"/>
      <c r="T557" s="377"/>
      <c r="U557" s="377"/>
      <c r="V557" s="377"/>
      <c r="W557" s="4"/>
    </row>
    <row r="558" spans="1:23" ht="12.75">
      <c r="A558" s="22" t="s">
        <v>344</v>
      </c>
      <c r="B558" s="10"/>
      <c r="C558" s="10"/>
      <c r="D558" s="10"/>
      <c r="E558" s="10"/>
      <c r="F558" s="10"/>
      <c r="G558" s="10"/>
      <c r="H558" s="10"/>
      <c r="I558" s="10"/>
      <c r="J558" s="10">
        <v>922</v>
      </c>
      <c r="K558" s="69" t="s">
        <v>28</v>
      </c>
      <c r="L558" s="144"/>
      <c r="M558" s="144"/>
      <c r="N558" s="70"/>
      <c r="O558" s="70"/>
      <c r="P558" s="448"/>
      <c r="Q558" s="70"/>
      <c r="R558" s="70"/>
      <c r="S558" s="386"/>
      <c r="T558" s="386"/>
      <c r="U558" s="386"/>
      <c r="V558" s="386"/>
      <c r="W558" s="48"/>
    </row>
    <row r="559" spans="1:23" ht="12.75">
      <c r="A559" s="145" t="s">
        <v>345</v>
      </c>
      <c r="B559" s="48"/>
      <c r="C559" s="48"/>
      <c r="D559" s="48">
        <v>3</v>
      </c>
      <c r="E559" s="48"/>
      <c r="F559" s="48"/>
      <c r="G559" s="48"/>
      <c r="H559" s="48"/>
      <c r="I559" s="48"/>
      <c r="J559" s="48">
        <v>922</v>
      </c>
      <c r="K559" s="25">
        <v>3</v>
      </c>
      <c r="L559" s="551" t="s">
        <v>3</v>
      </c>
      <c r="M559" s="554"/>
      <c r="N559" s="26">
        <f>N560</f>
        <v>120830</v>
      </c>
      <c r="O559" s="26">
        <f aca="true" t="shared" si="77" ref="O559:R560">O560</f>
        <v>105000</v>
      </c>
      <c r="P559" s="336">
        <f t="shared" si="77"/>
        <v>195000</v>
      </c>
      <c r="Q559" s="26">
        <f t="shared" si="77"/>
        <v>195000</v>
      </c>
      <c r="R559" s="26">
        <f t="shared" si="77"/>
        <v>225000</v>
      </c>
      <c r="S559" s="337" t="e">
        <f>#REF!/N559</f>
        <v>#REF!</v>
      </c>
      <c r="T559" s="337" t="e">
        <f>P559/#REF!</f>
        <v>#REF!</v>
      </c>
      <c r="U559" s="337">
        <f aca="true" t="shared" si="78" ref="U559:V563">Q559/P559</f>
        <v>1</v>
      </c>
      <c r="V559" s="337">
        <f t="shared" si="78"/>
        <v>1.1538461538461537</v>
      </c>
      <c r="W559" s="48"/>
    </row>
    <row r="560" spans="1:23" ht="12.75">
      <c r="A560" s="145" t="s">
        <v>345</v>
      </c>
      <c r="B560" s="48"/>
      <c r="C560" s="48"/>
      <c r="D560" s="48">
        <v>3</v>
      </c>
      <c r="E560" s="48"/>
      <c r="F560" s="48"/>
      <c r="G560" s="48"/>
      <c r="H560" s="48"/>
      <c r="I560" s="48"/>
      <c r="J560" s="48">
        <v>922</v>
      </c>
      <c r="K560" s="105">
        <v>37</v>
      </c>
      <c r="L560" s="105" t="s">
        <v>34</v>
      </c>
      <c r="M560" s="163"/>
      <c r="N560" s="26">
        <f>N561</f>
        <v>120830</v>
      </c>
      <c r="O560" s="26">
        <f t="shared" si="77"/>
        <v>105000</v>
      </c>
      <c r="P560" s="336">
        <f t="shared" si="77"/>
        <v>195000</v>
      </c>
      <c r="Q560" s="26">
        <f t="shared" si="77"/>
        <v>195000</v>
      </c>
      <c r="R560" s="26">
        <f t="shared" si="77"/>
        <v>225000</v>
      </c>
      <c r="S560" s="337" t="e">
        <f>#REF!/N560</f>
        <v>#REF!</v>
      </c>
      <c r="T560" s="337" t="e">
        <f>P560/#REF!</f>
        <v>#REF!</v>
      </c>
      <c r="U560" s="337">
        <f t="shared" si="78"/>
        <v>1</v>
      </c>
      <c r="V560" s="337">
        <f t="shared" si="78"/>
        <v>1.1538461538461537</v>
      </c>
      <c r="W560" s="48"/>
    </row>
    <row r="561" spans="1:23" ht="12.75">
      <c r="A561" s="145" t="s">
        <v>345</v>
      </c>
      <c r="B561" s="4"/>
      <c r="C561" s="4"/>
      <c r="D561" s="4">
        <v>3</v>
      </c>
      <c r="E561" s="4"/>
      <c r="F561" s="4"/>
      <c r="G561" s="4"/>
      <c r="H561" s="4"/>
      <c r="I561" s="4"/>
      <c r="J561" s="4">
        <v>922</v>
      </c>
      <c r="K561" s="119">
        <v>372</v>
      </c>
      <c r="L561" s="119" t="s">
        <v>35</v>
      </c>
      <c r="M561" s="119"/>
      <c r="N561" s="265">
        <f>N562+N563</f>
        <v>120830</v>
      </c>
      <c r="O561" s="265">
        <f>O562+O563</f>
        <v>105000</v>
      </c>
      <c r="P561" s="318">
        <f>P562+P563</f>
        <v>195000</v>
      </c>
      <c r="Q561" s="265">
        <f>Q562+Q563</f>
        <v>195000</v>
      </c>
      <c r="R561" s="265">
        <f>R562+R563</f>
        <v>225000</v>
      </c>
      <c r="S561" s="337" t="e">
        <f>#REF!/N561</f>
        <v>#REF!</v>
      </c>
      <c r="T561" s="337" t="e">
        <f>P561/#REF!</f>
        <v>#REF!</v>
      </c>
      <c r="U561" s="337">
        <f t="shared" si="78"/>
        <v>1</v>
      </c>
      <c r="V561" s="337">
        <f t="shared" si="78"/>
        <v>1.1538461538461537</v>
      </c>
      <c r="W561" s="4"/>
    </row>
    <row r="562" spans="1:23" ht="12.75">
      <c r="A562" s="145" t="s">
        <v>345</v>
      </c>
      <c r="B562" s="1"/>
      <c r="C562" s="1"/>
      <c r="D562" s="1">
        <v>3</v>
      </c>
      <c r="E562" s="1"/>
      <c r="F562" s="1"/>
      <c r="G562" s="1"/>
      <c r="H562" s="1"/>
      <c r="I562" s="1"/>
      <c r="J562" s="1">
        <v>922</v>
      </c>
      <c r="K562" s="105">
        <v>3721</v>
      </c>
      <c r="L562" s="105" t="s">
        <v>35</v>
      </c>
      <c r="M562" s="105"/>
      <c r="N562" s="108">
        <v>91430</v>
      </c>
      <c r="O562" s="108">
        <v>75000</v>
      </c>
      <c r="P562" s="318">
        <v>75000</v>
      </c>
      <c r="Q562" s="108">
        <v>75000</v>
      </c>
      <c r="R562" s="108">
        <v>75000</v>
      </c>
      <c r="S562" s="337" t="e">
        <f>#REF!/N562</f>
        <v>#REF!</v>
      </c>
      <c r="T562" s="337" t="e">
        <f>P562/#REF!</f>
        <v>#REF!</v>
      </c>
      <c r="U562" s="337">
        <f t="shared" si="78"/>
        <v>1</v>
      </c>
      <c r="V562" s="337">
        <f t="shared" si="78"/>
        <v>1</v>
      </c>
      <c r="W562" s="4"/>
    </row>
    <row r="563" spans="1:23" ht="13.5" thickBot="1">
      <c r="A563" s="145" t="s">
        <v>345</v>
      </c>
      <c r="B563" s="1"/>
      <c r="C563" s="1"/>
      <c r="D563" s="1">
        <v>3</v>
      </c>
      <c r="E563" s="1"/>
      <c r="F563" s="1"/>
      <c r="G563" s="1"/>
      <c r="H563" s="1"/>
      <c r="I563" s="1"/>
      <c r="J563" s="1">
        <v>922</v>
      </c>
      <c r="K563" s="141">
        <v>3721</v>
      </c>
      <c r="L563" s="172" t="s">
        <v>520</v>
      </c>
      <c r="M563" s="141"/>
      <c r="N563" s="130">
        <v>29400</v>
      </c>
      <c r="O563" s="130">
        <v>30000</v>
      </c>
      <c r="P563" s="427">
        <v>120000</v>
      </c>
      <c r="Q563" s="130">
        <v>120000</v>
      </c>
      <c r="R563" s="130">
        <v>150000</v>
      </c>
      <c r="S563" s="337" t="e">
        <f>#REF!/N563</f>
        <v>#REF!</v>
      </c>
      <c r="T563" s="337" t="e">
        <f>P563/#REF!</f>
        <v>#REF!</v>
      </c>
      <c r="U563" s="337">
        <f t="shared" si="78"/>
        <v>1</v>
      </c>
      <c r="V563" s="337">
        <f t="shared" si="78"/>
        <v>1.25</v>
      </c>
      <c r="W563" s="4"/>
    </row>
    <row r="564" spans="1:23" ht="12.75">
      <c r="A564" s="94"/>
      <c r="B564" s="13"/>
      <c r="C564" s="13"/>
      <c r="D564" s="13"/>
      <c r="E564" s="13"/>
      <c r="F564" s="13"/>
      <c r="G564" s="13"/>
      <c r="H564" s="13"/>
      <c r="I564" s="13"/>
      <c r="J564" s="13"/>
      <c r="K564" s="100"/>
      <c r="L564" s="100" t="s">
        <v>126</v>
      </c>
      <c r="M564" s="100"/>
      <c r="N564" s="101">
        <f>N559</f>
        <v>120830</v>
      </c>
      <c r="O564" s="101">
        <f>O559</f>
        <v>105000</v>
      </c>
      <c r="P564" s="425">
        <f>P559</f>
        <v>195000</v>
      </c>
      <c r="Q564" s="101">
        <f>Q559</f>
        <v>195000</v>
      </c>
      <c r="R564" s="101">
        <f>R559</f>
        <v>225000</v>
      </c>
      <c r="S564" s="392" t="e">
        <f>#REF!/N564</f>
        <v>#REF!</v>
      </c>
      <c r="T564" s="392" t="e">
        <f>P559/#REF!</f>
        <v>#REF!</v>
      </c>
      <c r="U564" s="392">
        <f>Q559/P559</f>
        <v>1</v>
      </c>
      <c r="V564" s="392">
        <f>R559/Q559</f>
        <v>1.1538461538461537</v>
      </c>
      <c r="W564" s="4"/>
    </row>
    <row r="565" spans="1:23" ht="12.75">
      <c r="A565" s="116"/>
      <c r="B565" s="4"/>
      <c r="C565" s="4"/>
      <c r="D565" s="4"/>
      <c r="E565" s="4"/>
      <c r="F565" s="4"/>
      <c r="G565" s="4"/>
      <c r="H565" s="4"/>
      <c r="I565" s="4"/>
      <c r="J565" s="4"/>
      <c r="K565" s="49"/>
      <c r="L565" s="49"/>
      <c r="M565" s="49"/>
      <c r="N565" s="50"/>
      <c r="O565" s="50"/>
      <c r="P565" s="444"/>
      <c r="Q565" s="50"/>
      <c r="R565" s="50"/>
      <c r="S565" s="383"/>
      <c r="T565" s="383"/>
      <c r="U565" s="383"/>
      <c r="V565" s="383"/>
      <c r="W565" s="4"/>
    </row>
    <row r="566" spans="1:23" ht="12.7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9" t="s">
        <v>339</v>
      </c>
      <c r="L566" s="530" t="s">
        <v>342</v>
      </c>
      <c r="M566" s="530"/>
      <c r="N566" s="80"/>
      <c r="O566" s="80"/>
      <c r="P566" s="448"/>
      <c r="Q566" s="80"/>
      <c r="R566" s="80"/>
      <c r="S566" s="386"/>
      <c r="T566" s="386"/>
      <c r="U566" s="386"/>
      <c r="V566" s="386"/>
      <c r="W566" s="4"/>
    </row>
    <row r="567" spans="1:23" ht="12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81" t="s">
        <v>196</v>
      </c>
      <c r="L567" s="81"/>
      <c r="M567" s="81"/>
      <c r="N567" s="138"/>
      <c r="O567" s="138"/>
      <c r="P567" s="448"/>
      <c r="Q567" s="138"/>
      <c r="R567" s="138"/>
      <c r="S567" s="386"/>
      <c r="T567" s="386"/>
      <c r="U567" s="386"/>
      <c r="V567" s="386"/>
      <c r="W567" s="4"/>
    </row>
    <row r="568" spans="1:23" ht="12.75">
      <c r="A568" s="22" t="s">
        <v>346</v>
      </c>
      <c r="B568" s="10"/>
      <c r="C568" s="10"/>
      <c r="D568" s="10"/>
      <c r="E568" s="10"/>
      <c r="F568" s="10"/>
      <c r="G568" s="10"/>
      <c r="H568" s="10"/>
      <c r="I568" s="10"/>
      <c r="J568" s="10">
        <v>1040</v>
      </c>
      <c r="K568" s="67" t="s">
        <v>60</v>
      </c>
      <c r="L568" s="22" t="s">
        <v>68</v>
      </c>
      <c r="M568" s="67"/>
      <c r="N568" s="23"/>
      <c r="O568" s="23"/>
      <c r="P568" s="445"/>
      <c r="Q568" s="56"/>
      <c r="R568" s="56"/>
      <c r="S568" s="377"/>
      <c r="T568" s="377"/>
      <c r="U568" s="377"/>
      <c r="V568" s="377"/>
      <c r="W568" s="4"/>
    </row>
    <row r="569" spans="1:23" ht="12.75">
      <c r="A569" s="21" t="s">
        <v>347</v>
      </c>
      <c r="B569" s="1"/>
      <c r="C569" s="1"/>
      <c r="D569" s="1">
        <v>3</v>
      </c>
      <c r="E569" s="1"/>
      <c r="F569" s="1"/>
      <c r="G569" s="1"/>
      <c r="H569" s="1"/>
      <c r="I569" s="1"/>
      <c r="J569" s="1">
        <v>1040</v>
      </c>
      <c r="K569" s="104">
        <v>3</v>
      </c>
      <c r="L569" s="104" t="s">
        <v>3</v>
      </c>
      <c r="M569" s="104"/>
      <c r="N569" s="96">
        <f>N570</f>
        <v>20000</v>
      </c>
      <c r="O569" s="27">
        <f aca="true" t="shared" si="79" ref="O569:R571">O570</f>
        <v>30000</v>
      </c>
      <c r="P569" s="318">
        <f t="shared" si="79"/>
        <v>45000</v>
      </c>
      <c r="Q569" s="96">
        <f t="shared" si="79"/>
        <v>45000</v>
      </c>
      <c r="R569" s="96">
        <f t="shared" si="79"/>
        <v>45000</v>
      </c>
      <c r="S569" s="361" t="e">
        <f>#REF!/N569</f>
        <v>#REF!</v>
      </c>
      <c r="T569" s="361" t="e">
        <f>P569/#REF!</f>
        <v>#REF!</v>
      </c>
      <c r="U569" s="361">
        <f aca="true" t="shared" si="80" ref="U569:V573">Q569/P569</f>
        <v>1</v>
      </c>
      <c r="V569" s="361">
        <f t="shared" si="80"/>
        <v>1</v>
      </c>
      <c r="W569" s="4"/>
    </row>
    <row r="570" spans="1:23" ht="12.75">
      <c r="A570" s="21" t="s">
        <v>347</v>
      </c>
      <c r="B570" s="1"/>
      <c r="C570" s="1"/>
      <c r="D570" s="1">
        <v>3</v>
      </c>
      <c r="E570" s="1"/>
      <c r="F570" s="1"/>
      <c r="G570" s="1"/>
      <c r="H570" s="1"/>
      <c r="I570" s="1"/>
      <c r="J570" s="1">
        <v>1040</v>
      </c>
      <c r="K570" s="105">
        <v>37</v>
      </c>
      <c r="L570" s="105" t="s">
        <v>36</v>
      </c>
      <c r="M570" s="105"/>
      <c r="N570" s="108">
        <f>N571</f>
        <v>20000</v>
      </c>
      <c r="O570" s="35">
        <f t="shared" si="79"/>
        <v>30000</v>
      </c>
      <c r="P570" s="318">
        <f t="shared" si="79"/>
        <v>45000</v>
      </c>
      <c r="Q570" s="108">
        <f t="shared" si="79"/>
        <v>45000</v>
      </c>
      <c r="R570" s="108">
        <f t="shared" si="79"/>
        <v>45000</v>
      </c>
      <c r="S570" s="361" t="e">
        <f>#REF!/N570</f>
        <v>#REF!</v>
      </c>
      <c r="T570" s="361" t="e">
        <f>P570/#REF!</f>
        <v>#REF!</v>
      </c>
      <c r="U570" s="361">
        <f t="shared" si="80"/>
        <v>1</v>
      </c>
      <c r="V570" s="361">
        <f t="shared" si="80"/>
        <v>1</v>
      </c>
      <c r="W570" s="21"/>
    </row>
    <row r="571" spans="1:23" ht="12.75">
      <c r="A571" s="21" t="s">
        <v>347</v>
      </c>
      <c r="B571" s="1"/>
      <c r="C571" s="1"/>
      <c r="D571" s="1">
        <v>3</v>
      </c>
      <c r="E571" s="1"/>
      <c r="F571" s="1"/>
      <c r="G571" s="1"/>
      <c r="H571" s="1"/>
      <c r="I571" s="1"/>
      <c r="J571" s="1">
        <v>1040</v>
      </c>
      <c r="K571" s="119">
        <v>372</v>
      </c>
      <c r="L571" s="119" t="s">
        <v>35</v>
      </c>
      <c r="M571" s="119"/>
      <c r="N571" s="265">
        <f>N572</f>
        <v>20000</v>
      </c>
      <c r="O571" s="268">
        <f t="shared" si="79"/>
        <v>30000</v>
      </c>
      <c r="P571" s="318">
        <f t="shared" si="79"/>
        <v>45000</v>
      </c>
      <c r="Q571" s="265">
        <f t="shared" si="79"/>
        <v>45000</v>
      </c>
      <c r="R571" s="265">
        <f t="shared" si="79"/>
        <v>45000</v>
      </c>
      <c r="S571" s="361" t="e">
        <f>#REF!/N571</f>
        <v>#REF!</v>
      </c>
      <c r="T571" s="361" t="e">
        <f>P571/#REF!</f>
        <v>#REF!</v>
      </c>
      <c r="U571" s="361">
        <f t="shared" si="80"/>
        <v>1</v>
      </c>
      <c r="V571" s="361">
        <f t="shared" si="80"/>
        <v>1</v>
      </c>
      <c r="W571" s="21"/>
    </row>
    <row r="572" spans="1:23" ht="13.5" thickBot="1">
      <c r="A572" s="21" t="s">
        <v>347</v>
      </c>
      <c r="B572" s="1"/>
      <c r="C572" s="1"/>
      <c r="D572" s="1">
        <v>3</v>
      </c>
      <c r="E572" s="1"/>
      <c r="F572" s="1"/>
      <c r="G572" s="1"/>
      <c r="H572" s="1"/>
      <c r="I572" s="1"/>
      <c r="J572" s="1">
        <v>1040</v>
      </c>
      <c r="K572" s="105">
        <v>3721</v>
      </c>
      <c r="L572" s="537" t="s">
        <v>35</v>
      </c>
      <c r="M572" s="538"/>
      <c r="N572" s="108">
        <v>20000</v>
      </c>
      <c r="O572" s="35">
        <v>30000</v>
      </c>
      <c r="P572" s="318">
        <v>45000</v>
      </c>
      <c r="Q572" s="108">
        <v>45000</v>
      </c>
      <c r="R572" s="108">
        <v>45000</v>
      </c>
      <c r="S572" s="361" t="e">
        <f>#REF!/N572</f>
        <v>#REF!</v>
      </c>
      <c r="T572" s="361" t="e">
        <f>P572/#REF!</f>
        <v>#REF!</v>
      </c>
      <c r="U572" s="361">
        <f t="shared" si="80"/>
        <v>1</v>
      </c>
      <c r="V572" s="361">
        <f t="shared" si="80"/>
        <v>1</v>
      </c>
      <c r="W572" s="4"/>
    </row>
    <row r="573" spans="1:23" ht="12.75">
      <c r="A573" s="94"/>
      <c r="B573" s="13"/>
      <c r="C573" s="13"/>
      <c r="D573" s="13"/>
      <c r="E573" s="13"/>
      <c r="F573" s="13"/>
      <c r="G573" s="13"/>
      <c r="H573" s="13"/>
      <c r="I573" s="13"/>
      <c r="J573" s="13"/>
      <c r="K573" s="100"/>
      <c r="L573" s="100" t="s">
        <v>126</v>
      </c>
      <c r="M573" s="100"/>
      <c r="N573" s="101">
        <f>N569</f>
        <v>20000</v>
      </c>
      <c r="O573" s="101">
        <f>O569</f>
        <v>30000</v>
      </c>
      <c r="P573" s="425">
        <f>P569</f>
        <v>45000</v>
      </c>
      <c r="Q573" s="101">
        <f>Q569</f>
        <v>45000</v>
      </c>
      <c r="R573" s="101">
        <f>R569</f>
        <v>45000</v>
      </c>
      <c r="S573" s="392" t="e">
        <f>#REF!/N573</f>
        <v>#REF!</v>
      </c>
      <c r="T573" s="392" t="e">
        <f>P573/#REF!</f>
        <v>#REF!</v>
      </c>
      <c r="U573" s="392">
        <f t="shared" si="80"/>
        <v>1</v>
      </c>
      <c r="V573" s="392">
        <f t="shared" si="80"/>
        <v>1</v>
      </c>
      <c r="W573" s="4"/>
    </row>
    <row r="574" spans="1:23" ht="12.75">
      <c r="A574" s="91"/>
      <c r="B574" s="1"/>
      <c r="C574" s="1"/>
      <c r="D574" s="1"/>
      <c r="E574" s="1"/>
      <c r="F574" s="1"/>
      <c r="G574" s="1"/>
      <c r="H574" s="1"/>
      <c r="I574" s="1"/>
      <c r="J574" s="1"/>
      <c r="K574" s="117"/>
      <c r="L574" s="117"/>
      <c r="M574" s="117"/>
      <c r="N574" s="114"/>
      <c r="O574" s="114"/>
      <c r="P574" s="354"/>
      <c r="Q574" s="114"/>
      <c r="R574" s="114"/>
      <c r="S574" s="393"/>
      <c r="T574" s="393"/>
      <c r="U574" s="393"/>
      <c r="V574" s="393"/>
      <c r="W574" s="4"/>
    </row>
    <row r="575" spans="1:23" ht="12.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9" t="s">
        <v>340</v>
      </c>
      <c r="L575" s="530" t="s">
        <v>348</v>
      </c>
      <c r="M575" s="530"/>
      <c r="N575" s="80"/>
      <c r="O575" s="80"/>
      <c r="P575" s="448"/>
      <c r="Q575" s="80"/>
      <c r="R575" s="80"/>
      <c r="S575" s="386"/>
      <c r="T575" s="386"/>
      <c r="U575" s="386"/>
      <c r="V575" s="386"/>
      <c r="W575" s="4"/>
    </row>
    <row r="576" spans="1:23" ht="12.75">
      <c r="A576" s="22" t="s">
        <v>349</v>
      </c>
      <c r="B576" s="10">
        <v>1</v>
      </c>
      <c r="C576" s="10"/>
      <c r="D576" s="10">
        <v>3</v>
      </c>
      <c r="E576" s="10"/>
      <c r="F576" s="10"/>
      <c r="G576" s="10"/>
      <c r="H576" s="10"/>
      <c r="I576" s="10"/>
      <c r="J576" s="10">
        <v>820</v>
      </c>
      <c r="K576" s="67" t="s">
        <v>60</v>
      </c>
      <c r="L576" s="22" t="s">
        <v>69</v>
      </c>
      <c r="M576" s="67"/>
      <c r="N576" s="23"/>
      <c r="O576" s="23"/>
      <c r="P576" s="445"/>
      <c r="Q576" s="56"/>
      <c r="R576" s="56"/>
      <c r="S576" s="377"/>
      <c r="T576" s="377"/>
      <c r="U576" s="377"/>
      <c r="V576" s="377"/>
      <c r="W576" s="4"/>
    </row>
    <row r="577" spans="1:23" ht="12.75">
      <c r="A577" s="21" t="s">
        <v>349</v>
      </c>
      <c r="B577" s="1">
        <v>1</v>
      </c>
      <c r="C577" s="1"/>
      <c r="D577" s="4">
        <v>3</v>
      </c>
      <c r="E577" s="1"/>
      <c r="F577" s="1"/>
      <c r="G577" s="1"/>
      <c r="H577" s="1"/>
      <c r="I577" s="1"/>
      <c r="J577" s="1">
        <v>820</v>
      </c>
      <c r="K577" s="146">
        <v>3</v>
      </c>
      <c r="L577" s="146" t="s">
        <v>3</v>
      </c>
      <c r="M577" s="146"/>
      <c r="N577" s="96">
        <f>N578</f>
        <v>130266</v>
      </c>
      <c r="O577" s="96">
        <f aca="true" t="shared" si="81" ref="O577:R578">O578</f>
        <v>100000</v>
      </c>
      <c r="P577" s="318">
        <f t="shared" si="81"/>
        <v>130000</v>
      </c>
      <c r="Q577" s="96">
        <f t="shared" si="81"/>
        <v>130000</v>
      </c>
      <c r="R577" s="96">
        <f t="shared" si="81"/>
        <v>130000</v>
      </c>
      <c r="S577" s="361" t="e">
        <f>#REF!/N577</f>
        <v>#REF!</v>
      </c>
      <c r="T577" s="361" t="e">
        <f>P577/#REF!</f>
        <v>#REF!</v>
      </c>
      <c r="U577" s="361">
        <f aca="true" t="shared" si="82" ref="U577:V584">Q577/P577</f>
        <v>1</v>
      </c>
      <c r="V577" s="361">
        <f t="shared" si="82"/>
        <v>1</v>
      </c>
      <c r="W577" s="4"/>
    </row>
    <row r="578" spans="1:23" ht="12.75">
      <c r="A578" s="21" t="s">
        <v>349</v>
      </c>
      <c r="B578" s="1">
        <v>1</v>
      </c>
      <c r="C578" s="1"/>
      <c r="D578" s="4">
        <v>3</v>
      </c>
      <c r="E578" s="1"/>
      <c r="F578" s="1"/>
      <c r="G578" s="1"/>
      <c r="H578" s="1"/>
      <c r="I578" s="1"/>
      <c r="J578" s="1">
        <v>820</v>
      </c>
      <c r="K578" s="147">
        <v>38</v>
      </c>
      <c r="L578" s="164" t="s">
        <v>109</v>
      </c>
      <c r="M578" s="165"/>
      <c r="N578" s="108">
        <f>N579</f>
        <v>130266</v>
      </c>
      <c r="O578" s="108">
        <f t="shared" si="81"/>
        <v>100000</v>
      </c>
      <c r="P578" s="318">
        <f t="shared" si="81"/>
        <v>130000</v>
      </c>
      <c r="Q578" s="108">
        <f t="shared" si="81"/>
        <v>130000</v>
      </c>
      <c r="R578" s="108">
        <f t="shared" si="81"/>
        <v>130000</v>
      </c>
      <c r="S578" s="361" t="e">
        <f>#REF!/N578</f>
        <v>#REF!</v>
      </c>
      <c r="T578" s="361" t="e">
        <f>P578/#REF!</f>
        <v>#REF!</v>
      </c>
      <c r="U578" s="361">
        <f t="shared" si="82"/>
        <v>1</v>
      </c>
      <c r="V578" s="361">
        <f t="shared" si="82"/>
        <v>1</v>
      </c>
      <c r="W578" s="4"/>
    </row>
    <row r="579" spans="1:23" ht="12.75">
      <c r="A579" s="21" t="s">
        <v>349</v>
      </c>
      <c r="B579" s="1">
        <v>1</v>
      </c>
      <c r="C579" s="1"/>
      <c r="D579" s="4">
        <v>3</v>
      </c>
      <c r="E579" s="1"/>
      <c r="F579" s="1"/>
      <c r="G579" s="1"/>
      <c r="H579" s="1"/>
      <c r="I579" s="1"/>
      <c r="J579" s="1">
        <v>820</v>
      </c>
      <c r="K579" s="276">
        <v>381</v>
      </c>
      <c r="L579" s="578" t="s">
        <v>350</v>
      </c>
      <c r="M579" s="579"/>
      <c r="N579" s="265">
        <f>N580+N581+N582+N583</f>
        <v>130266</v>
      </c>
      <c r="O579" s="265">
        <f>O580+O581+O582+O583</f>
        <v>100000</v>
      </c>
      <c r="P579" s="318">
        <f>P580+P581+P582+P583</f>
        <v>130000</v>
      </c>
      <c r="Q579" s="265">
        <f>Q580+Q581+Q582+Q583</f>
        <v>130000</v>
      </c>
      <c r="R579" s="265">
        <f>R580+R581+R582+R583</f>
        <v>130000</v>
      </c>
      <c r="S579" s="361" t="e">
        <f>#REF!/N579</f>
        <v>#REF!</v>
      </c>
      <c r="T579" s="361" t="e">
        <f>P579/#REF!</f>
        <v>#REF!</v>
      </c>
      <c r="U579" s="361">
        <f t="shared" si="82"/>
        <v>1</v>
      </c>
      <c r="V579" s="361">
        <f t="shared" si="82"/>
        <v>1</v>
      </c>
      <c r="W579" s="4"/>
    </row>
    <row r="580" spans="1:23" ht="12.75">
      <c r="A580" s="21" t="s">
        <v>349</v>
      </c>
      <c r="B580" s="1">
        <v>1</v>
      </c>
      <c r="C580" s="1"/>
      <c r="D580" s="4">
        <v>3</v>
      </c>
      <c r="E580" s="1"/>
      <c r="F580" s="1"/>
      <c r="G580" s="1"/>
      <c r="H580" s="1"/>
      <c r="I580" s="1"/>
      <c r="J580" s="1">
        <v>820</v>
      </c>
      <c r="K580" s="147">
        <v>3811</v>
      </c>
      <c r="L580" s="147" t="s">
        <v>380</v>
      </c>
      <c r="M580" s="147"/>
      <c r="N580" s="108">
        <v>39000</v>
      </c>
      <c r="O580" s="108">
        <v>50000</v>
      </c>
      <c r="P580" s="318">
        <v>50000</v>
      </c>
      <c r="Q580" s="108">
        <v>50000</v>
      </c>
      <c r="R580" s="108">
        <v>50000</v>
      </c>
      <c r="S580" s="361" t="e">
        <f>#REF!/N580</f>
        <v>#REF!</v>
      </c>
      <c r="T580" s="361" t="e">
        <f>P580/#REF!</f>
        <v>#REF!</v>
      </c>
      <c r="U580" s="361">
        <f t="shared" si="82"/>
        <v>1</v>
      </c>
      <c r="V580" s="361">
        <f t="shared" si="82"/>
        <v>1</v>
      </c>
      <c r="W580" s="82"/>
    </row>
    <row r="581" spans="1:23" ht="12.75">
      <c r="A581" s="21" t="s">
        <v>349</v>
      </c>
      <c r="B581" s="1">
        <v>1</v>
      </c>
      <c r="C581" s="1"/>
      <c r="D581" s="4">
        <v>3</v>
      </c>
      <c r="E581" s="1"/>
      <c r="F581" s="1"/>
      <c r="G581" s="1"/>
      <c r="H581" s="1"/>
      <c r="I581" s="1"/>
      <c r="J581" s="1">
        <v>820</v>
      </c>
      <c r="K581" s="166">
        <v>3811</v>
      </c>
      <c r="L581" s="549" t="s">
        <v>381</v>
      </c>
      <c r="M581" s="550"/>
      <c r="N581" s="130">
        <v>91266</v>
      </c>
      <c r="O581" s="130">
        <v>50000</v>
      </c>
      <c r="P581" s="427">
        <v>50000</v>
      </c>
      <c r="Q581" s="130">
        <v>50000</v>
      </c>
      <c r="R581" s="130">
        <v>50000</v>
      </c>
      <c r="S581" s="361" t="e">
        <f>#REF!/N581</f>
        <v>#REF!</v>
      </c>
      <c r="T581" s="361" t="e">
        <f>P581/#REF!</f>
        <v>#REF!</v>
      </c>
      <c r="U581" s="361">
        <f t="shared" si="82"/>
        <v>1</v>
      </c>
      <c r="V581" s="361">
        <f t="shared" si="82"/>
        <v>1</v>
      </c>
      <c r="W581" s="82"/>
    </row>
    <row r="582" spans="1:23" ht="12.75">
      <c r="A582" s="21" t="s">
        <v>349</v>
      </c>
      <c r="B582" s="1">
        <v>1</v>
      </c>
      <c r="C582" s="1"/>
      <c r="D582" s="4">
        <v>3</v>
      </c>
      <c r="E582" s="1"/>
      <c r="F582" s="1"/>
      <c r="G582" s="1"/>
      <c r="H582" s="1"/>
      <c r="I582" s="1"/>
      <c r="J582" s="1">
        <v>820</v>
      </c>
      <c r="K582" s="147">
        <v>3811</v>
      </c>
      <c r="L582" s="167" t="s">
        <v>382</v>
      </c>
      <c r="M582" s="168"/>
      <c r="N582" s="130">
        <v>0</v>
      </c>
      <c r="O582" s="130">
        <v>0</v>
      </c>
      <c r="P582" s="427">
        <v>20000</v>
      </c>
      <c r="Q582" s="130">
        <v>20000</v>
      </c>
      <c r="R582" s="130">
        <v>20000</v>
      </c>
      <c r="S582" s="361" t="e">
        <f>#REF!/N582</f>
        <v>#REF!</v>
      </c>
      <c r="T582" s="361" t="e">
        <f>P582/#REF!</f>
        <v>#REF!</v>
      </c>
      <c r="U582" s="361">
        <f t="shared" si="82"/>
        <v>1</v>
      </c>
      <c r="V582" s="361">
        <f t="shared" si="82"/>
        <v>1</v>
      </c>
      <c r="W582" s="82"/>
    </row>
    <row r="583" spans="1:23" ht="13.5" thickBot="1">
      <c r="A583" s="21" t="s">
        <v>349</v>
      </c>
      <c r="B583" s="1">
        <v>1</v>
      </c>
      <c r="C583" s="1"/>
      <c r="D583" s="4">
        <v>3</v>
      </c>
      <c r="E583" s="1"/>
      <c r="F583" s="1"/>
      <c r="G583" s="1"/>
      <c r="H583" s="1"/>
      <c r="I583" s="1"/>
      <c r="J583" s="1">
        <v>820</v>
      </c>
      <c r="K583" s="169">
        <v>3811</v>
      </c>
      <c r="L583" s="170" t="s">
        <v>383</v>
      </c>
      <c r="M583" s="171"/>
      <c r="N583" s="130">
        <v>0</v>
      </c>
      <c r="O583" s="130">
        <v>0</v>
      </c>
      <c r="P583" s="427">
        <v>10000</v>
      </c>
      <c r="Q583" s="130">
        <v>10000</v>
      </c>
      <c r="R583" s="130">
        <v>10000</v>
      </c>
      <c r="S583" s="361" t="e">
        <f>#REF!/N583</f>
        <v>#REF!</v>
      </c>
      <c r="T583" s="361" t="e">
        <f>P583/#REF!</f>
        <v>#REF!</v>
      </c>
      <c r="U583" s="361">
        <f t="shared" si="82"/>
        <v>1</v>
      </c>
      <c r="V583" s="361">
        <f t="shared" si="82"/>
        <v>1</v>
      </c>
      <c r="W583" s="82"/>
    </row>
    <row r="584" spans="1:23" ht="12.75">
      <c r="A584" s="94"/>
      <c r="B584" s="13"/>
      <c r="C584" s="13"/>
      <c r="D584" s="13"/>
      <c r="E584" s="13"/>
      <c r="F584" s="13"/>
      <c r="G584" s="13"/>
      <c r="H584" s="13"/>
      <c r="I584" s="13"/>
      <c r="J584" s="13"/>
      <c r="K584" s="46"/>
      <c r="L584" s="46" t="s">
        <v>126</v>
      </c>
      <c r="M584" s="46"/>
      <c r="N584" s="101">
        <f>N577</f>
        <v>130266</v>
      </c>
      <c r="O584" s="101">
        <f>O577</f>
        <v>100000</v>
      </c>
      <c r="P584" s="425">
        <f>P577</f>
        <v>130000</v>
      </c>
      <c r="Q584" s="101">
        <f>Q577</f>
        <v>130000</v>
      </c>
      <c r="R584" s="101">
        <f>R577</f>
        <v>130000</v>
      </c>
      <c r="S584" s="392" t="e">
        <f>#REF!/N584</f>
        <v>#REF!</v>
      </c>
      <c r="T584" s="392" t="e">
        <f>P584/#REF!</f>
        <v>#REF!</v>
      </c>
      <c r="U584" s="392">
        <f t="shared" si="82"/>
        <v>1</v>
      </c>
      <c r="V584" s="392">
        <f t="shared" si="82"/>
        <v>1</v>
      </c>
      <c r="W584" s="21"/>
    </row>
    <row r="585" spans="1:23" ht="12.75">
      <c r="A585" s="91"/>
      <c r="B585" s="1"/>
      <c r="C585" s="1"/>
      <c r="D585" s="1"/>
      <c r="E585" s="1"/>
      <c r="F585" s="1"/>
      <c r="G585" s="1"/>
      <c r="H585" s="1"/>
      <c r="I585" s="1"/>
      <c r="J585" s="1"/>
      <c r="K585" s="117"/>
      <c r="L585" s="117"/>
      <c r="M585" s="117"/>
      <c r="N585" s="114"/>
      <c r="O585" s="114"/>
      <c r="P585" s="354"/>
      <c r="Q585" s="114"/>
      <c r="R585" s="114"/>
      <c r="S585" s="393"/>
      <c r="T585" s="393"/>
      <c r="U585" s="393"/>
      <c r="V585" s="393"/>
      <c r="W585" s="21"/>
    </row>
    <row r="586" spans="1:23" ht="12.75">
      <c r="A586" s="23"/>
      <c r="B586" s="10"/>
      <c r="C586" s="10"/>
      <c r="D586" s="10"/>
      <c r="E586" s="10"/>
      <c r="F586" s="10"/>
      <c r="G586" s="10"/>
      <c r="H586" s="10"/>
      <c r="I586" s="10"/>
      <c r="J586" s="10"/>
      <c r="K586" s="69" t="s">
        <v>541</v>
      </c>
      <c r="L586" s="530" t="s">
        <v>351</v>
      </c>
      <c r="M586" s="543"/>
      <c r="N586" s="70"/>
      <c r="O586" s="70"/>
      <c r="P586" s="448"/>
      <c r="Q586" s="70"/>
      <c r="R586" s="70"/>
      <c r="S586" s="386"/>
      <c r="T586" s="386"/>
      <c r="U586" s="386"/>
      <c r="V586" s="386"/>
      <c r="W586" s="82"/>
    </row>
    <row r="587" spans="1:23" ht="12.75">
      <c r="A587" s="22" t="s">
        <v>352</v>
      </c>
      <c r="B587" s="10"/>
      <c r="C587" s="10"/>
      <c r="D587" s="10"/>
      <c r="E587" s="10"/>
      <c r="F587" s="10"/>
      <c r="G587" s="10"/>
      <c r="H587" s="10"/>
      <c r="I587" s="10"/>
      <c r="J587" s="10">
        <v>810</v>
      </c>
      <c r="K587" s="67" t="s">
        <v>58</v>
      </c>
      <c r="L587" s="22" t="s">
        <v>70</v>
      </c>
      <c r="M587" s="67"/>
      <c r="N587" s="23"/>
      <c r="O587" s="23"/>
      <c r="P587" s="445"/>
      <c r="Q587" s="56"/>
      <c r="R587" s="56"/>
      <c r="S587" s="377"/>
      <c r="T587" s="377"/>
      <c r="U587" s="377"/>
      <c r="V587" s="377"/>
      <c r="W587" s="4"/>
    </row>
    <row r="588" spans="1:23" ht="12.75">
      <c r="A588" s="103" t="s">
        <v>353</v>
      </c>
      <c r="B588" s="1"/>
      <c r="C588" s="1"/>
      <c r="D588" s="1">
        <v>3</v>
      </c>
      <c r="E588" s="1"/>
      <c r="F588" s="1"/>
      <c r="G588" s="1"/>
      <c r="H588" s="1"/>
      <c r="I588" s="1"/>
      <c r="J588" s="1">
        <v>810</v>
      </c>
      <c r="K588" s="104">
        <v>3</v>
      </c>
      <c r="L588" s="104" t="s">
        <v>3</v>
      </c>
      <c r="M588" s="104"/>
      <c r="N588" s="96">
        <f>N589+N592</f>
        <v>50000</v>
      </c>
      <c r="O588" s="96">
        <f>O589+O592</f>
        <v>50000</v>
      </c>
      <c r="P588" s="318">
        <f>P589+P592</f>
        <v>60000</v>
      </c>
      <c r="Q588" s="96">
        <f>Q589+Q592</f>
        <v>60000</v>
      </c>
      <c r="R588" s="96">
        <f>R589+R592</f>
        <v>60000</v>
      </c>
      <c r="S588" s="361" t="e">
        <f>#REF!/N588</f>
        <v>#REF!</v>
      </c>
      <c r="T588" s="361" t="e">
        <f>P588/#REF!</f>
        <v>#REF!</v>
      </c>
      <c r="U588" s="361">
        <f aca="true" t="shared" si="83" ref="U588:V595">Q588/P588</f>
        <v>1</v>
      </c>
      <c r="V588" s="361">
        <f t="shared" si="83"/>
        <v>1</v>
      </c>
      <c r="W588" s="4"/>
    </row>
    <row r="589" spans="1:23" ht="12.75">
      <c r="A589" s="103" t="s">
        <v>353</v>
      </c>
      <c r="B589" s="1"/>
      <c r="C589" s="1"/>
      <c r="D589" s="1">
        <v>3</v>
      </c>
      <c r="E589" s="1"/>
      <c r="F589" s="1"/>
      <c r="G589" s="1"/>
      <c r="H589" s="1"/>
      <c r="I589" s="1"/>
      <c r="J589" s="1">
        <v>810</v>
      </c>
      <c r="K589" s="105">
        <v>32</v>
      </c>
      <c r="L589" s="106" t="s">
        <v>8</v>
      </c>
      <c r="M589" s="107"/>
      <c r="N589" s="108">
        <f>N590</f>
        <v>0</v>
      </c>
      <c r="O589" s="108">
        <f aca="true" t="shared" si="84" ref="O589:R590">O590</f>
        <v>5000</v>
      </c>
      <c r="P589" s="318">
        <f t="shared" si="84"/>
        <v>10000</v>
      </c>
      <c r="Q589" s="108">
        <f t="shared" si="84"/>
        <v>10000</v>
      </c>
      <c r="R589" s="108">
        <f t="shared" si="84"/>
        <v>10000</v>
      </c>
      <c r="S589" s="361" t="e">
        <f>#REF!/N589</f>
        <v>#REF!</v>
      </c>
      <c r="T589" s="361" t="e">
        <f>P589/#REF!</f>
        <v>#REF!</v>
      </c>
      <c r="U589" s="361">
        <f t="shared" si="83"/>
        <v>1</v>
      </c>
      <c r="V589" s="361">
        <f t="shared" si="83"/>
        <v>1</v>
      </c>
      <c r="W589" s="4"/>
    </row>
    <row r="590" spans="1:23" ht="12.75">
      <c r="A590" s="103" t="s">
        <v>353</v>
      </c>
      <c r="B590" s="1"/>
      <c r="C590" s="1"/>
      <c r="D590" s="1">
        <v>3</v>
      </c>
      <c r="E590" s="1"/>
      <c r="F590" s="1"/>
      <c r="G590" s="1"/>
      <c r="H590" s="1"/>
      <c r="I590" s="1"/>
      <c r="J590" s="1">
        <v>810</v>
      </c>
      <c r="K590" s="119">
        <v>323</v>
      </c>
      <c r="L590" s="119" t="s">
        <v>10</v>
      </c>
      <c r="M590" s="267"/>
      <c r="N590" s="265">
        <f>N591</f>
        <v>0</v>
      </c>
      <c r="O590" s="265">
        <f t="shared" si="84"/>
        <v>5000</v>
      </c>
      <c r="P590" s="318">
        <f t="shared" si="84"/>
        <v>10000</v>
      </c>
      <c r="Q590" s="265">
        <f t="shared" si="84"/>
        <v>10000</v>
      </c>
      <c r="R590" s="265">
        <f t="shared" si="84"/>
        <v>10000</v>
      </c>
      <c r="S590" s="361" t="e">
        <f>#REF!/N590</f>
        <v>#REF!</v>
      </c>
      <c r="T590" s="361" t="e">
        <f>P590/#REF!</f>
        <v>#REF!</v>
      </c>
      <c r="U590" s="361">
        <f t="shared" si="83"/>
        <v>1</v>
      </c>
      <c r="V590" s="361">
        <f t="shared" si="83"/>
        <v>1</v>
      </c>
      <c r="W590" s="4"/>
    </row>
    <row r="591" spans="1:23" ht="12.75">
      <c r="A591" s="103" t="s">
        <v>353</v>
      </c>
      <c r="B591" s="1"/>
      <c r="C591" s="1"/>
      <c r="D591" s="1">
        <v>3</v>
      </c>
      <c r="E591" s="1"/>
      <c r="F591" s="1"/>
      <c r="G591" s="1"/>
      <c r="H591" s="1"/>
      <c r="I591" s="1"/>
      <c r="J591" s="1">
        <v>810</v>
      </c>
      <c r="K591" s="105">
        <v>3232</v>
      </c>
      <c r="L591" s="105" t="s">
        <v>125</v>
      </c>
      <c r="M591" s="109"/>
      <c r="N591" s="108">
        <v>0</v>
      </c>
      <c r="O591" s="108">
        <v>5000</v>
      </c>
      <c r="P591" s="318">
        <v>10000</v>
      </c>
      <c r="Q591" s="108">
        <v>10000</v>
      </c>
      <c r="R591" s="108">
        <v>10000</v>
      </c>
      <c r="S591" s="361" t="e">
        <f>#REF!/N591</f>
        <v>#REF!</v>
      </c>
      <c r="T591" s="361" t="e">
        <f>P591/#REF!</f>
        <v>#REF!</v>
      </c>
      <c r="U591" s="361">
        <f t="shared" si="83"/>
        <v>1</v>
      </c>
      <c r="V591" s="361">
        <f t="shared" si="83"/>
        <v>1</v>
      </c>
      <c r="W591" s="4"/>
    </row>
    <row r="592" spans="1:23" ht="12.75">
      <c r="A592" s="103" t="s">
        <v>353</v>
      </c>
      <c r="B592" s="1"/>
      <c r="C592" s="1"/>
      <c r="D592" s="1">
        <v>3</v>
      </c>
      <c r="E592" s="1"/>
      <c r="F592" s="1"/>
      <c r="G592" s="1"/>
      <c r="H592" s="1"/>
      <c r="I592" s="1"/>
      <c r="J592" s="1">
        <v>810</v>
      </c>
      <c r="K592" s="105">
        <v>38</v>
      </c>
      <c r="L592" s="105" t="s">
        <v>14</v>
      </c>
      <c r="M592" s="105"/>
      <c r="N592" s="108">
        <f>N593</f>
        <v>50000</v>
      </c>
      <c r="O592" s="108">
        <f aca="true" t="shared" si="85" ref="O592:R593">O593</f>
        <v>45000</v>
      </c>
      <c r="P592" s="318">
        <f t="shared" si="85"/>
        <v>50000</v>
      </c>
      <c r="Q592" s="108">
        <f t="shared" si="85"/>
        <v>50000</v>
      </c>
      <c r="R592" s="108">
        <f t="shared" si="85"/>
        <v>50000</v>
      </c>
      <c r="S592" s="361" t="e">
        <f>#REF!/N592</f>
        <v>#REF!</v>
      </c>
      <c r="T592" s="361" t="e">
        <f>P592/#REF!</f>
        <v>#REF!</v>
      </c>
      <c r="U592" s="361">
        <f t="shared" si="83"/>
        <v>1</v>
      </c>
      <c r="V592" s="361">
        <f t="shared" si="83"/>
        <v>1</v>
      </c>
      <c r="W592" s="4"/>
    </row>
    <row r="593" spans="1:23" ht="12.75">
      <c r="A593" s="103" t="s">
        <v>353</v>
      </c>
      <c r="B593" s="1"/>
      <c r="C593" s="1"/>
      <c r="D593" s="1">
        <v>3</v>
      </c>
      <c r="E593" s="1"/>
      <c r="F593" s="1"/>
      <c r="G593" s="1"/>
      <c r="H593" s="1"/>
      <c r="I593" s="1"/>
      <c r="J593" s="1">
        <v>810</v>
      </c>
      <c r="K593" s="119">
        <v>381</v>
      </c>
      <c r="L593" s="262" t="s">
        <v>15</v>
      </c>
      <c r="M593" s="263"/>
      <c r="N593" s="265">
        <f>N594</f>
        <v>50000</v>
      </c>
      <c r="O593" s="265">
        <f t="shared" si="85"/>
        <v>45000</v>
      </c>
      <c r="P593" s="318">
        <f t="shared" si="85"/>
        <v>50000</v>
      </c>
      <c r="Q593" s="265">
        <f t="shared" si="85"/>
        <v>50000</v>
      </c>
      <c r="R593" s="265">
        <f t="shared" si="85"/>
        <v>50000</v>
      </c>
      <c r="S593" s="361" t="e">
        <f>#REF!/N593</f>
        <v>#REF!</v>
      </c>
      <c r="T593" s="361" t="e">
        <f>P593/#REF!</f>
        <v>#REF!</v>
      </c>
      <c r="U593" s="361">
        <f t="shared" si="83"/>
        <v>1</v>
      </c>
      <c r="V593" s="361">
        <f t="shared" si="83"/>
        <v>1</v>
      </c>
      <c r="W593" s="4"/>
    </row>
    <row r="594" spans="1:23" ht="13.5" thickBot="1">
      <c r="A594" s="103" t="s">
        <v>353</v>
      </c>
      <c r="B594" s="1"/>
      <c r="C594" s="1"/>
      <c r="D594" s="1">
        <v>3</v>
      </c>
      <c r="E594" s="1"/>
      <c r="F594" s="1"/>
      <c r="G594" s="1"/>
      <c r="H594" s="1"/>
      <c r="I594" s="1"/>
      <c r="J594" s="1">
        <v>810</v>
      </c>
      <c r="K594" s="105">
        <v>3811</v>
      </c>
      <c r="L594" s="539" t="s">
        <v>354</v>
      </c>
      <c r="M594" s="538"/>
      <c r="N594" s="108">
        <v>50000</v>
      </c>
      <c r="O594" s="108">
        <v>45000</v>
      </c>
      <c r="P594" s="318">
        <v>50000</v>
      </c>
      <c r="Q594" s="108">
        <v>50000</v>
      </c>
      <c r="R594" s="108">
        <v>50000</v>
      </c>
      <c r="S594" s="361" t="e">
        <f>#REF!/N594</f>
        <v>#REF!</v>
      </c>
      <c r="T594" s="361" t="e">
        <f>P594/#REF!</f>
        <v>#REF!</v>
      </c>
      <c r="U594" s="361">
        <f t="shared" si="83"/>
        <v>1</v>
      </c>
      <c r="V594" s="361">
        <f t="shared" si="83"/>
        <v>1</v>
      </c>
      <c r="W594" s="4"/>
    </row>
    <row r="595" spans="1:23" ht="12.75">
      <c r="A595" s="94"/>
      <c r="B595" s="13"/>
      <c r="C595" s="13"/>
      <c r="D595" s="13"/>
      <c r="E595" s="13"/>
      <c r="F595" s="13"/>
      <c r="G595" s="13"/>
      <c r="H595" s="13"/>
      <c r="I595" s="13"/>
      <c r="J595" s="13"/>
      <c r="K595" s="100"/>
      <c r="L595" s="100" t="s">
        <v>126</v>
      </c>
      <c r="M595" s="100"/>
      <c r="N595" s="101">
        <f>N588</f>
        <v>50000</v>
      </c>
      <c r="O595" s="101">
        <f>O588</f>
        <v>50000</v>
      </c>
      <c r="P595" s="425">
        <f>P588</f>
        <v>60000</v>
      </c>
      <c r="Q595" s="101">
        <f>Q588</f>
        <v>60000</v>
      </c>
      <c r="R595" s="101">
        <f>R588</f>
        <v>60000</v>
      </c>
      <c r="S595" s="392" t="e">
        <f>#REF!/N595</f>
        <v>#REF!</v>
      </c>
      <c r="T595" s="392" t="e">
        <f>P595/#REF!</f>
        <v>#REF!</v>
      </c>
      <c r="U595" s="392">
        <f t="shared" si="83"/>
        <v>1</v>
      </c>
      <c r="V595" s="392">
        <f t="shared" si="83"/>
        <v>1</v>
      </c>
      <c r="W595" s="4"/>
    </row>
    <row r="596" spans="1:2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17"/>
      <c r="L596" s="117"/>
      <c r="M596" s="117"/>
      <c r="N596" s="114"/>
      <c r="O596" s="114"/>
      <c r="P596" s="354"/>
      <c r="Q596" s="114"/>
      <c r="R596" s="114"/>
      <c r="S596" s="393"/>
      <c r="T596" s="393"/>
      <c r="U596" s="393"/>
      <c r="V596" s="393"/>
      <c r="W596" s="4"/>
    </row>
    <row r="597" spans="1:2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67" t="s">
        <v>542</v>
      </c>
      <c r="L597" s="24" t="s">
        <v>120</v>
      </c>
      <c r="M597" s="24"/>
      <c r="N597" s="56"/>
      <c r="O597" s="56"/>
      <c r="P597" s="445"/>
      <c r="Q597" s="56"/>
      <c r="R597" s="56"/>
      <c r="S597" s="377"/>
      <c r="T597" s="377"/>
      <c r="U597" s="377"/>
      <c r="V597" s="377"/>
      <c r="W597" s="4"/>
    </row>
    <row r="598" spans="1:23" ht="12.75">
      <c r="A598" s="22" t="s">
        <v>356</v>
      </c>
      <c r="B598" s="10"/>
      <c r="C598" s="10"/>
      <c r="D598" s="10"/>
      <c r="E598" s="10"/>
      <c r="F598" s="10"/>
      <c r="G598" s="10"/>
      <c r="H598" s="10"/>
      <c r="I598" s="10"/>
      <c r="J598" s="10">
        <v>360</v>
      </c>
      <c r="K598" s="67" t="s">
        <v>58</v>
      </c>
      <c r="L598" s="10" t="s">
        <v>121</v>
      </c>
      <c r="M598" s="10"/>
      <c r="N598" s="23"/>
      <c r="O598" s="23"/>
      <c r="P598" s="445"/>
      <c r="Q598" s="56"/>
      <c r="R598" s="56"/>
      <c r="S598" s="377"/>
      <c r="T598" s="377"/>
      <c r="U598" s="377"/>
      <c r="V598" s="377"/>
      <c r="W598" s="4"/>
    </row>
    <row r="599" spans="1:23" ht="12.75">
      <c r="A599" s="103" t="s">
        <v>357</v>
      </c>
      <c r="B599" s="1"/>
      <c r="C599" s="1"/>
      <c r="D599" s="1">
        <v>3</v>
      </c>
      <c r="E599" s="1"/>
      <c r="F599" s="1"/>
      <c r="G599" s="1"/>
      <c r="H599" s="1"/>
      <c r="I599" s="1"/>
      <c r="J599" s="1">
        <v>360</v>
      </c>
      <c r="K599" s="104">
        <v>3</v>
      </c>
      <c r="L599" s="104" t="s">
        <v>3</v>
      </c>
      <c r="M599" s="104"/>
      <c r="N599" s="96">
        <f>N600</f>
        <v>0</v>
      </c>
      <c r="O599" s="27">
        <f aca="true" t="shared" si="86" ref="O599:R601">O600</f>
        <v>2000</v>
      </c>
      <c r="P599" s="318">
        <f t="shared" si="86"/>
        <v>3000</v>
      </c>
      <c r="Q599" s="96">
        <f t="shared" si="86"/>
        <v>3000</v>
      </c>
      <c r="R599" s="96">
        <f t="shared" si="86"/>
        <v>3000</v>
      </c>
      <c r="S599" s="361" t="e">
        <f>#REF!/N599</f>
        <v>#REF!</v>
      </c>
      <c r="T599" s="361" t="e">
        <f>P599/#REF!</f>
        <v>#REF!</v>
      </c>
      <c r="U599" s="361">
        <f aca="true" t="shared" si="87" ref="U599:V603">Q599/P599</f>
        <v>1</v>
      </c>
      <c r="V599" s="361">
        <f t="shared" si="87"/>
        <v>1</v>
      </c>
      <c r="W599" s="4"/>
    </row>
    <row r="600" spans="1:23" ht="12.75">
      <c r="A600" s="103" t="s">
        <v>357</v>
      </c>
      <c r="B600" s="1"/>
      <c r="C600" s="1"/>
      <c r="D600" s="1">
        <v>3</v>
      </c>
      <c r="E600" s="1"/>
      <c r="F600" s="1"/>
      <c r="G600" s="1"/>
      <c r="H600" s="1"/>
      <c r="I600" s="1"/>
      <c r="J600" s="1">
        <v>360</v>
      </c>
      <c r="K600" s="105">
        <v>38</v>
      </c>
      <c r="L600" s="106" t="s">
        <v>14</v>
      </c>
      <c r="M600" s="107"/>
      <c r="N600" s="108">
        <f>N601</f>
        <v>0</v>
      </c>
      <c r="O600" s="35">
        <f t="shared" si="86"/>
        <v>2000</v>
      </c>
      <c r="P600" s="318">
        <f t="shared" si="86"/>
        <v>3000</v>
      </c>
      <c r="Q600" s="108">
        <f t="shared" si="86"/>
        <v>3000</v>
      </c>
      <c r="R600" s="108">
        <f t="shared" si="86"/>
        <v>3000</v>
      </c>
      <c r="S600" s="361" t="e">
        <f>#REF!/N600</f>
        <v>#REF!</v>
      </c>
      <c r="T600" s="361" t="e">
        <f>P600/#REF!</f>
        <v>#REF!</v>
      </c>
      <c r="U600" s="361">
        <f t="shared" si="87"/>
        <v>1</v>
      </c>
      <c r="V600" s="361">
        <f t="shared" si="87"/>
        <v>1</v>
      </c>
      <c r="W600" s="4"/>
    </row>
    <row r="601" spans="1:23" ht="12.75">
      <c r="A601" s="103" t="s">
        <v>357</v>
      </c>
      <c r="B601" s="1"/>
      <c r="C601" s="1"/>
      <c r="D601" s="1">
        <v>3</v>
      </c>
      <c r="E601" s="1"/>
      <c r="F601" s="1"/>
      <c r="G601" s="1"/>
      <c r="H601" s="1"/>
      <c r="I601" s="1"/>
      <c r="J601" s="1">
        <v>360</v>
      </c>
      <c r="K601" s="274">
        <v>381</v>
      </c>
      <c r="L601" s="272" t="s">
        <v>15</v>
      </c>
      <c r="M601" s="278"/>
      <c r="N601" s="275">
        <f>N602</f>
        <v>0</v>
      </c>
      <c r="O601" s="279">
        <f t="shared" si="86"/>
        <v>2000</v>
      </c>
      <c r="P601" s="427">
        <f t="shared" si="86"/>
        <v>3000</v>
      </c>
      <c r="Q601" s="265">
        <f t="shared" si="86"/>
        <v>3000</v>
      </c>
      <c r="R601" s="265">
        <f t="shared" si="86"/>
        <v>3000</v>
      </c>
      <c r="S601" s="361" t="e">
        <f>#REF!/N601</f>
        <v>#REF!</v>
      </c>
      <c r="T601" s="361" t="e">
        <f>P601/#REF!</f>
        <v>#REF!</v>
      </c>
      <c r="U601" s="361">
        <f t="shared" si="87"/>
        <v>1</v>
      </c>
      <c r="V601" s="361">
        <f t="shared" si="87"/>
        <v>1</v>
      </c>
      <c r="W601" s="4"/>
    </row>
    <row r="602" spans="1:23" ht="13.5" thickBot="1">
      <c r="A602" s="103" t="s">
        <v>357</v>
      </c>
      <c r="B602" s="1"/>
      <c r="C602" s="1"/>
      <c r="D602" s="1">
        <v>3</v>
      </c>
      <c r="E602" s="1"/>
      <c r="F602" s="1"/>
      <c r="G602" s="1"/>
      <c r="H602" s="1"/>
      <c r="I602" s="1"/>
      <c r="J602" s="1">
        <v>360</v>
      </c>
      <c r="K602" s="172">
        <v>3811</v>
      </c>
      <c r="L602" s="174" t="s">
        <v>101</v>
      </c>
      <c r="M602" s="173"/>
      <c r="N602" s="130">
        <v>0</v>
      </c>
      <c r="O602" s="129">
        <v>2000</v>
      </c>
      <c r="P602" s="427">
        <v>3000</v>
      </c>
      <c r="Q602" s="130">
        <v>3000</v>
      </c>
      <c r="R602" s="130">
        <v>3000</v>
      </c>
      <c r="S602" s="361" t="e">
        <f>#REF!/N602</f>
        <v>#REF!</v>
      </c>
      <c r="T602" s="361" t="e">
        <f>P602/#REF!</f>
        <v>#REF!</v>
      </c>
      <c r="U602" s="361">
        <f t="shared" si="87"/>
        <v>1</v>
      </c>
      <c r="V602" s="361">
        <f t="shared" si="87"/>
        <v>1</v>
      </c>
      <c r="W602" s="4"/>
    </row>
    <row r="603" spans="1:23" ht="12.75">
      <c r="A603" s="94"/>
      <c r="B603" s="13"/>
      <c r="C603" s="13"/>
      <c r="D603" s="13"/>
      <c r="E603" s="13"/>
      <c r="F603" s="13"/>
      <c r="G603" s="13"/>
      <c r="H603" s="13"/>
      <c r="I603" s="13"/>
      <c r="J603" s="13"/>
      <c r="K603" s="100"/>
      <c r="L603" s="100" t="s">
        <v>126</v>
      </c>
      <c r="M603" s="100"/>
      <c r="N603" s="101">
        <f>N599</f>
        <v>0</v>
      </c>
      <c r="O603" s="101">
        <f>O599</f>
        <v>2000</v>
      </c>
      <c r="P603" s="425">
        <f>P599</f>
        <v>3000</v>
      </c>
      <c r="Q603" s="101">
        <f>Q599</f>
        <v>3000</v>
      </c>
      <c r="R603" s="101">
        <f>R599</f>
        <v>3000</v>
      </c>
      <c r="S603" s="392" t="e">
        <f>#REF!/N603</f>
        <v>#REF!</v>
      </c>
      <c r="T603" s="392" t="e">
        <f>P603/#REF!</f>
        <v>#REF!</v>
      </c>
      <c r="U603" s="392">
        <f t="shared" si="87"/>
        <v>1</v>
      </c>
      <c r="V603" s="392">
        <f t="shared" si="87"/>
        <v>1</v>
      </c>
      <c r="W603" s="4"/>
    </row>
    <row r="604" spans="1:23" ht="12.75">
      <c r="A604" s="91"/>
      <c r="B604" s="1"/>
      <c r="C604" s="1"/>
      <c r="D604" s="1"/>
      <c r="E604" s="1"/>
      <c r="F604" s="1"/>
      <c r="G604" s="1"/>
      <c r="H604" s="1"/>
      <c r="I604" s="1"/>
      <c r="J604" s="1"/>
      <c r="K604" s="117"/>
      <c r="L604" s="117"/>
      <c r="M604" s="117"/>
      <c r="N604" s="114"/>
      <c r="O604" s="114"/>
      <c r="P604" s="354"/>
      <c r="Q604" s="114"/>
      <c r="R604" s="114"/>
      <c r="S604" s="393"/>
      <c r="T604" s="393"/>
      <c r="U604" s="393"/>
      <c r="V604" s="393"/>
      <c r="W604" s="4"/>
    </row>
    <row r="605" spans="1:23" ht="12.7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9" t="s">
        <v>355</v>
      </c>
      <c r="L605" s="69" t="s">
        <v>358</v>
      </c>
      <c r="M605" s="69"/>
      <c r="N605" s="80"/>
      <c r="O605" s="80"/>
      <c r="P605" s="448"/>
      <c r="Q605" s="80"/>
      <c r="R605" s="80"/>
      <c r="S605" s="386"/>
      <c r="T605" s="386"/>
      <c r="U605" s="386"/>
      <c r="V605" s="386"/>
      <c r="W605" s="4"/>
    </row>
    <row r="606" spans="1:23" ht="12.75">
      <c r="A606" s="22" t="s">
        <v>359</v>
      </c>
      <c r="B606" s="10"/>
      <c r="C606" s="10"/>
      <c r="D606" s="10"/>
      <c r="E606" s="10"/>
      <c r="F606" s="10"/>
      <c r="G606" s="10"/>
      <c r="H606" s="10"/>
      <c r="I606" s="10"/>
      <c r="J606" s="10"/>
      <c r="K606" s="67" t="s">
        <v>28</v>
      </c>
      <c r="L606" s="22" t="s">
        <v>71</v>
      </c>
      <c r="M606" s="67"/>
      <c r="N606" s="159"/>
      <c r="O606" s="159"/>
      <c r="P606" s="445"/>
      <c r="Q606" s="159"/>
      <c r="R606" s="159"/>
      <c r="S606" s="377"/>
      <c r="T606" s="377"/>
      <c r="U606" s="377"/>
      <c r="V606" s="377"/>
      <c r="W606" s="4"/>
    </row>
    <row r="607" spans="1:23" ht="12.75">
      <c r="A607" s="103" t="s">
        <v>361</v>
      </c>
      <c r="B607" s="1"/>
      <c r="C607" s="1"/>
      <c r="D607" s="1">
        <v>3</v>
      </c>
      <c r="E607" s="1"/>
      <c r="F607" s="1"/>
      <c r="G607" s="1"/>
      <c r="H607" s="1"/>
      <c r="I607" s="1"/>
      <c r="J607" s="1">
        <v>1070</v>
      </c>
      <c r="K607" s="104">
        <v>3</v>
      </c>
      <c r="L607" s="104" t="s">
        <v>3</v>
      </c>
      <c r="M607" s="104"/>
      <c r="N607" s="96">
        <f>N608</f>
        <v>83011</v>
      </c>
      <c r="O607" s="96">
        <f aca="true" t="shared" si="88" ref="O607:R608">O608</f>
        <v>60000</v>
      </c>
      <c r="P607" s="318">
        <f t="shared" si="88"/>
        <v>90000</v>
      </c>
      <c r="Q607" s="96">
        <f t="shared" si="88"/>
        <v>90000</v>
      </c>
      <c r="R607" s="96">
        <f t="shared" si="88"/>
        <v>90000</v>
      </c>
      <c r="S607" s="361" t="e">
        <f>#REF!/N607</f>
        <v>#REF!</v>
      </c>
      <c r="T607" s="361" t="e">
        <f>P607/#REF!</f>
        <v>#REF!</v>
      </c>
      <c r="U607" s="361">
        <f aca="true" t="shared" si="89" ref="U607:V612">Q607/P607</f>
        <v>1</v>
      </c>
      <c r="V607" s="361">
        <f t="shared" si="89"/>
        <v>1</v>
      </c>
      <c r="W607" s="4"/>
    </row>
    <row r="608" spans="1:23" ht="12.75">
      <c r="A608" s="103" t="s">
        <v>361</v>
      </c>
      <c r="B608" s="1"/>
      <c r="C608" s="1"/>
      <c r="D608" s="1">
        <v>3</v>
      </c>
      <c r="E608" s="1"/>
      <c r="F608" s="1"/>
      <c r="G608" s="1"/>
      <c r="H608" s="1"/>
      <c r="I608" s="1"/>
      <c r="J608" s="1">
        <v>1070</v>
      </c>
      <c r="K608" s="105">
        <v>37</v>
      </c>
      <c r="L608" s="105" t="s">
        <v>34</v>
      </c>
      <c r="M608" s="105"/>
      <c r="N608" s="108">
        <f>N609</f>
        <v>83011</v>
      </c>
      <c r="O608" s="108">
        <f t="shared" si="88"/>
        <v>60000</v>
      </c>
      <c r="P608" s="318">
        <f t="shared" si="88"/>
        <v>90000</v>
      </c>
      <c r="Q608" s="108">
        <f t="shared" si="88"/>
        <v>90000</v>
      </c>
      <c r="R608" s="108">
        <f t="shared" si="88"/>
        <v>90000</v>
      </c>
      <c r="S608" s="361" t="e">
        <f>#REF!/N608</f>
        <v>#REF!</v>
      </c>
      <c r="T608" s="361" t="e">
        <f>P608/#REF!</f>
        <v>#REF!</v>
      </c>
      <c r="U608" s="361">
        <f t="shared" si="89"/>
        <v>1</v>
      </c>
      <c r="V608" s="361">
        <f t="shared" si="89"/>
        <v>1</v>
      </c>
      <c r="W608" s="4"/>
    </row>
    <row r="609" spans="1:23" ht="12.75">
      <c r="A609" s="103" t="s">
        <v>361</v>
      </c>
      <c r="B609" s="1"/>
      <c r="C609" s="1"/>
      <c r="D609" s="1">
        <v>3</v>
      </c>
      <c r="E609" s="1"/>
      <c r="F609" s="1"/>
      <c r="G609" s="1"/>
      <c r="H609" s="1"/>
      <c r="I609" s="1"/>
      <c r="J609" s="1">
        <v>1070</v>
      </c>
      <c r="K609" s="119">
        <v>372</v>
      </c>
      <c r="L609" s="119" t="s">
        <v>38</v>
      </c>
      <c r="M609" s="119"/>
      <c r="N609" s="265">
        <f>N610+N611</f>
        <v>83011</v>
      </c>
      <c r="O609" s="265">
        <f>O610+O611</f>
        <v>60000</v>
      </c>
      <c r="P609" s="318">
        <f>P610+P611</f>
        <v>90000</v>
      </c>
      <c r="Q609" s="265">
        <f>Q610+Q611</f>
        <v>90000</v>
      </c>
      <c r="R609" s="265">
        <f>R610+R611</f>
        <v>90000</v>
      </c>
      <c r="S609" s="361" t="e">
        <f>#REF!/N609</f>
        <v>#REF!</v>
      </c>
      <c r="T609" s="361" t="e">
        <f>P609/#REF!</f>
        <v>#REF!</v>
      </c>
      <c r="U609" s="361">
        <f t="shared" si="89"/>
        <v>1</v>
      </c>
      <c r="V609" s="361">
        <f t="shared" si="89"/>
        <v>1</v>
      </c>
      <c r="W609" s="82"/>
    </row>
    <row r="610" spans="1:23" ht="12.75">
      <c r="A610" s="103" t="s">
        <v>361</v>
      </c>
      <c r="B610" s="1"/>
      <c r="C610" s="1"/>
      <c r="D610" s="1">
        <v>3</v>
      </c>
      <c r="E610" s="1"/>
      <c r="F610" s="1"/>
      <c r="G610" s="1"/>
      <c r="H610" s="1"/>
      <c r="I610" s="1"/>
      <c r="J610" s="1">
        <v>1070</v>
      </c>
      <c r="K610" s="172">
        <v>3721</v>
      </c>
      <c r="L610" s="172" t="s">
        <v>384</v>
      </c>
      <c r="M610" s="172"/>
      <c r="N610" s="130">
        <v>70700</v>
      </c>
      <c r="O610" s="130">
        <v>40000</v>
      </c>
      <c r="P610" s="427">
        <v>75000</v>
      </c>
      <c r="Q610" s="130">
        <v>75000</v>
      </c>
      <c r="R610" s="130">
        <v>75000</v>
      </c>
      <c r="S610" s="361" t="e">
        <f>#REF!/N610</f>
        <v>#REF!</v>
      </c>
      <c r="T610" s="361" t="e">
        <f>P610/#REF!</f>
        <v>#REF!</v>
      </c>
      <c r="U610" s="361">
        <f t="shared" si="89"/>
        <v>1</v>
      </c>
      <c r="V610" s="361">
        <f t="shared" si="89"/>
        <v>1</v>
      </c>
      <c r="W610" s="82"/>
    </row>
    <row r="611" spans="1:23" ht="13.5" thickBot="1">
      <c r="A611" s="103" t="s">
        <v>361</v>
      </c>
      <c r="B611" s="1"/>
      <c r="C611" s="1"/>
      <c r="D611" s="1">
        <v>3</v>
      </c>
      <c r="E611" s="1"/>
      <c r="F611" s="1"/>
      <c r="G611" s="1"/>
      <c r="H611" s="1"/>
      <c r="I611" s="1"/>
      <c r="J611" s="1">
        <v>1070</v>
      </c>
      <c r="K611" s="172">
        <v>3721</v>
      </c>
      <c r="L611" s="172" t="s">
        <v>516</v>
      </c>
      <c r="M611" s="172"/>
      <c r="N611" s="130">
        <v>12311</v>
      </c>
      <c r="O611" s="130">
        <v>20000</v>
      </c>
      <c r="P611" s="427">
        <v>15000</v>
      </c>
      <c r="Q611" s="130">
        <v>15000</v>
      </c>
      <c r="R611" s="130">
        <v>15000</v>
      </c>
      <c r="S611" s="361" t="e">
        <f>#REF!/N611</f>
        <v>#REF!</v>
      </c>
      <c r="T611" s="361" t="e">
        <f>P611/#REF!</f>
        <v>#REF!</v>
      </c>
      <c r="U611" s="361">
        <f t="shared" si="89"/>
        <v>1</v>
      </c>
      <c r="V611" s="361">
        <f t="shared" si="89"/>
        <v>1</v>
      </c>
      <c r="W611" s="82"/>
    </row>
    <row r="612" spans="1:23" ht="12.75">
      <c r="A612" s="94"/>
      <c r="B612" s="13"/>
      <c r="C612" s="13"/>
      <c r="D612" s="13"/>
      <c r="E612" s="13"/>
      <c r="F612" s="13"/>
      <c r="G612" s="13"/>
      <c r="H612" s="13"/>
      <c r="I612" s="13"/>
      <c r="J612" s="13"/>
      <c r="K612" s="100"/>
      <c r="L612" s="100" t="s">
        <v>126</v>
      </c>
      <c r="M612" s="100"/>
      <c r="N612" s="101">
        <f>N607</f>
        <v>83011</v>
      </c>
      <c r="O612" s="101">
        <f>O607</f>
        <v>60000</v>
      </c>
      <c r="P612" s="425">
        <f>P607</f>
        <v>90000</v>
      </c>
      <c r="Q612" s="101">
        <f>Q607</f>
        <v>90000</v>
      </c>
      <c r="R612" s="101">
        <f>R607</f>
        <v>90000</v>
      </c>
      <c r="S612" s="392" t="e">
        <f>#REF!/N612</f>
        <v>#REF!</v>
      </c>
      <c r="T612" s="392" t="e">
        <f>P612/#REF!</f>
        <v>#REF!</v>
      </c>
      <c r="U612" s="392">
        <f t="shared" si="89"/>
        <v>1</v>
      </c>
      <c r="V612" s="392">
        <f t="shared" si="89"/>
        <v>1</v>
      </c>
      <c r="W612" s="4"/>
    </row>
    <row r="613" spans="1:23" ht="12.75">
      <c r="A613" s="91"/>
      <c r="B613" s="1"/>
      <c r="C613" s="1"/>
      <c r="D613" s="1"/>
      <c r="E613" s="1"/>
      <c r="F613" s="1"/>
      <c r="G613" s="1"/>
      <c r="H613" s="1"/>
      <c r="I613" s="1"/>
      <c r="J613" s="1"/>
      <c r="K613" s="117"/>
      <c r="L613" s="117"/>
      <c r="M613" s="117"/>
      <c r="N613" s="114"/>
      <c r="O613" s="114"/>
      <c r="P613" s="354"/>
      <c r="Q613" s="114"/>
      <c r="R613" s="114"/>
      <c r="S613" s="393"/>
      <c r="T613" s="393"/>
      <c r="U613" s="393"/>
      <c r="V613" s="393"/>
      <c r="W613" s="4"/>
    </row>
    <row r="614" spans="1:23" ht="12.75">
      <c r="A614" s="22" t="s">
        <v>362</v>
      </c>
      <c r="B614" s="10"/>
      <c r="C614" s="10"/>
      <c r="D614" s="10"/>
      <c r="E614" s="10"/>
      <c r="F614" s="10"/>
      <c r="G614" s="10"/>
      <c r="H614" s="10"/>
      <c r="I614" s="10"/>
      <c r="J614" s="351" t="s">
        <v>138</v>
      </c>
      <c r="K614" s="67" t="s">
        <v>28</v>
      </c>
      <c r="L614" s="22" t="s">
        <v>575</v>
      </c>
      <c r="M614" s="67"/>
      <c r="N614" s="23"/>
      <c r="O614" s="23"/>
      <c r="P614" s="445"/>
      <c r="Q614" s="56"/>
      <c r="R614" s="56"/>
      <c r="S614" s="377"/>
      <c r="T614" s="377"/>
      <c r="U614" s="377"/>
      <c r="V614" s="377"/>
      <c r="W614" s="4"/>
    </row>
    <row r="615" spans="1:23" ht="12.75">
      <c r="A615" s="21" t="s">
        <v>362</v>
      </c>
      <c r="B615" s="1"/>
      <c r="C615" s="1"/>
      <c r="D615" s="1">
        <v>3</v>
      </c>
      <c r="E615" s="1"/>
      <c r="F615" s="1"/>
      <c r="G615" s="1"/>
      <c r="H615" s="1"/>
      <c r="I615" s="1"/>
      <c r="J615" s="134" t="s">
        <v>138</v>
      </c>
      <c r="K615" s="104">
        <v>3</v>
      </c>
      <c r="L615" s="104" t="s">
        <v>3</v>
      </c>
      <c r="M615" s="104"/>
      <c r="N615" s="26">
        <f>N616</f>
        <v>472150</v>
      </c>
      <c r="O615" s="26">
        <f aca="true" t="shared" si="90" ref="O615:R617">O616</f>
        <v>500000</v>
      </c>
      <c r="P615" s="336">
        <f t="shared" si="90"/>
        <v>500000</v>
      </c>
      <c r="Q615" s="26">
        <f t="shared" si="90"/>
        <v>500000</v>
      </c>
      <c r="R615" s="26">
        <f t="shared" si="90"/>
        <v>500000</v>
      </c>
      <c r="S615" s="337" t="e">
        <f>#REF!/N615</f>
        <v>#REF!</v>
      </c>
      <c r="T615" s="337" t="e">
        <f>P615/#REF!</f>
        <v>#REF!</v>
      </c>
      <c r="U615" s="337">
        <f aca="true" t="shared" si="91" ref="U615:V619">Q615/P615</f>
        <v>1</v>
      </c>
      <c r="V615" s="337">
        <f t="shared" si="91"/>
        <v>1</v>
      </c>
      <c r="W615" s="4"/>
    </row>
    <row r="616" spans="1:23" ht="12.75">
      <c r="A616" s="21" t="s">
        <v>362</v>
      </c>
      <c r="B616" s="1"/>
      <c r="C616" s="1"/>
      <c r="D616" s="1">
        <v>3</v>
      </c>
      <c r="E616" s="1"/>
      <c r="F616" s="1"/>
      <c r="G616" s="1"/>
      <c r="H616" s="1"/>
      <c r="I616" s="1"/>
      <c r="J616" s="134" t="s">
        <v>138</v>
      </c>
      <c r="K616" s="105">
        <v>37</v>
      </c>
      <c r="L616" s="105" t="s">
        <v>34</v>
      </c>
      <c r="M616" s="105"/>
      <c r="N616" s="34">
        <f>N617</f>
        <v>472150</v>
      </c>
      <c r="O616" s="34">
        <f t="shared" si="90"/>
        <v>500000</v>
      </c>
      <c r="P616" s="336">
        <f t="shared" si="90"/>
        <v>500000</v>
      </c>
      <c r="Q616" s="34">
        <f t="shared" si="90"/>
        <v>500000</v>
      </c>
      <c r="R616" s="34">
        <f t="shared" si="90"/>
        <v>500000</v>
      </c>
      <c r="S616" s="337" t="e">
        <f>#REF!/N616</f>
        <v>#REF!</v>
      </c>
      <c r="T616" s="337" t="e">
        <f>P616/#REF!</f>
        <v>#REF!</v>
      </c>
      <c r="U616" s="337">
        <f t="shared" si="91"/>
        <v>1</v>
      </c>
      <c r="V616" s="337">
        <f t="shared" si="91"/>
        <v>1</v>
      </c>
      <c r="W616" s="4"/>
    </row>
    <row r="617" spans="1:23" ht="12.75">
      <c r="A617" s="21" t="s">
        <v>362</v>
      </c>
      <c r="B617" s="1"/>
      <c r="C617" s="1"/>
      <c r="D617" s="1">
        <v>3</v>
      </c>
      <c r="E617" s="1"/>
      <c r="F617" s="1"/>
      <c r="G617" s="1"/>
      <c r="H617" s="1"/>
      <c r="I617" s="1"/>
      <c r="J617" s="134" t="s">
        <v>138</v>
      </c>
      <c r="K617" s="120">
        <v>372</v>
      </c>
      <c r="L617" s="120" t="s">
        <v>38</v>
      </c>
      <c r="M617" s="120"/>
      <c r="N617" s="34">
        <f>N618</f>
        <v>472150</v>
      </c>
      <c r="O617" s="34">
        <f t="shared" si="90"/>
        <v>500000</v>
      </c>
      <c r="P617" s="336">
        <f t="shared" si="90"/>
        <v>500000</v>
      </c>
      <c r="Q617" s="34">
        <f t="shared" si="90"/>
        <v>500000</v>
      </c>
      <c r="R617" s="34">
        <f t="shared" si="90"/>
        <v>500000</v>
      </c>
      <c r="S617" s="337" t="e">
        <f>#REF!/N617</f>
        <v>#REF!</v>
      </c>
      <c r="T617" s="337" t="e">
        <f>P617/#REF!</f>
        <v>#REF!</v>
      </c>
      <c r="U617" s="337">
        <f t="shared" si="91"/>
        <v>1</v>
      </c>
      <c r="V617" s="337">
        <f t="shared" si="91"/>
        <v>1</v>
      </c>
      <c r="W617" s="4"/>
    </row>
    <row r="618" spans="1:23" ht="13.5" thickBot="1">
      <c r="A618" s="21" t="s">
        <v>362</v>
      </c>
      <c r="B618" s="1"/>
      <c r="C618" s="1"/>
      <c r="D618" s="1">
        <v>3</v>
      </c>
      <c r="E618" s="1"/>
      <c r="F618" s="1"/>
      <c r="G618" s="1"/>
      <c r="H618" s="1"/>
      <c r="I618" s="1"/>
      <c r="J618" s="134" t="s">
        <v>138</v>
      </c>
      <c r="K618" s="172">
        <v>3721</v>
      </c>
      <c r="L618" s="539" t="s">
        <v>384</v>
      </c>
      <c r="M618" s="540"/>
      <c r="N618" s="175">
        <v>472150</v>
      </c>
      <c r="O618" s="175">
        <v>500000</v>
      </c>
      <c r="P618" s="340">
        <v>500000</v>
      </c>
      <c r="Q618" s="175">
        <v>500000</v>
      </c>
      <c r="R618" s="175">
        <v>500000</v>
      </c>
      <c r="S618" s="337" t="e">
        <f>#REF!/N618</f>
        <v>#REF!</v>
      </c>
      <c r="T618" s="337" t="e">
        <f>P618/#REF!</f>
        <v>#REF!</v>
      </c>
      <c r="U618" s="337">
        <f t="shared" si="91"/>
        <v>1</v>
      </c>
      <c r="V618" s="337">
        <f t="shared" si="91"/>
        <v>1</v>
      </c>
      <c r="W618" s="4"/>
    </row>
    <row r="619" spans="1:23" ht="12.75">
      <c r="A619" s="94"/>
      <c r="B619" s="13"/>
      <c r="C619" s="13"/>
      <c r="D619" s="13"/>
      <c r="E619" s="13"/>
      <c r="F619" s="13"/>
      <c r="G619" s="13"/>
      <c r="H619" s="13"/>
      <c r="I619" s="13"/>
      <c r="J619" s="13"/>
      <c r="K619" s="100"/>
      <c r="L619" s="100" t="s">
        <v>126</v>
      </c>
      <c r="M619" s="100"/>
      <c r="N619" s="101">
        <f>N615</f>
        <v>472150</v>
      </c>
      <c r="O619" s="101">
        <f>O615</f>
        <v>500000</v>
      </c>
      <c r="P619" s="425">
        <f>P615</f>
        <v>500000</v>
      </c>
      <c r="Q619" s="101">
        <f>Q615</f>
        <v>500000</v>
      </c>
      <c r="R619" s="101">
        <f>R615</f>
        <v>500000</v>
      </c>
      <c r="S619" s="392" t="e">
        <f>#REF!/N619</f>
        <v>#REF!</v>
      </c>
      <c r="T619" s="392" t="e">
        <f>P619/#REF!</f>
        <v>#REF!</v>
      </c>
      <c r="U619" s="392">
        <f t="shared" si="91"/>
        <v>1</v>
      </c>
      <c r="V619" s="392">
        <f t="shared" si="91"/>
        <v>1</v>
      </c>
      <c r="W619" s="4"/>
    </row>
    <row r="620" spans="1:23" ht="12.75">
      <c r="A620" s="116"/>
      <c r="B620" s="4"/>
      <c r="C620" s="4"/>
      <c r="D620" s="4"/>
      <c r="E620" s="4"/>
      <c r="F620" s="4"/>
      <c r="G620" s="4"/>
      <c r="H620" s="4"/>
      <c r="I620" s="4"/>
      <c r="J620" s="4"/>
      <c r="K620" s="49"/>
      <c r="L620" s="49"/>
      <c r="M620" s="49"/>
      <c r="N620" s="50"/>
      <c r="O620" s="50"/>
      <c r="P620" s="444"/>
      <c r="Q620" s="50"/>
      <c r="R620" s="50"/>
      <c r="S620" s="383"/>
      <c r="T620" s="383"/>
      <c r="U620" s="383"/>
      <c r="V620" s="383"/>
      <c r="W620" s="4"/>
    </row>
    <row r="621" spans="1:23" ht="12.75">
      <c r="A621" s="22" t="s">
        <v>364</v>
      </c>
      <c r="B621" s="10"/>
      <c r="C621" s="10"/>
      <c r="D621" s="10"/>
      <c r="E621" s="10"/>
      <c r="F621" s="10"/>
      <c r="G621" s="10"/>
      <c r="H621" s="10"/>
      <c r="I621" s="10"/>
      <c r="J621" s="10">
        <v>1012</v>
      </c>
      <c r="K621" s="67" t="s">
        <v>28</v>
      </c>
      <c r="L621" s="546" t="s">
        <v>363</v>
      </c>
      <c r="M621" s="546"/>
      <c r="N621" s="23"/>
      <c r="O621" s="23"/>
      <c r="P621" s="445"/>
      <c r="Q621" s="56"/>
      <c r="R621" s="56"/>
      <c r="S621" s="377"/>
      <c r="T621" s="377"/>
      <c r="U621" s="377"/>
      <c r="V621" s="377"/>
      <c r="W621" s="4"/>
    </row>
    <row r="622" spans="1:23" ht="12.75">
      <c r="A622" s="103" t="s">
        <v>364</v>
      </c>
      <c r="B622" s="1"/>
      <c r="C622" s="1"/>
      <c r="D622" s="1">
        <v>3</v>
      </c>
      <c r="E622" s="1"/>
      <c r="F622" s="1">
        <v>5</v>
      </c>
      <c r="G622" s="1"/>
      <c r="H622" s="1"/>
      <c r="I622" s="1"/>
      <c r="J622" s="1">
        <v>1012</v>
      </c>
      <c r="K622" s="104">
        <v>3</v>
      </c>
      <c r="L622" s="104" t="s">
        <v>3</v>
      </c>
      <c r="M622" s="104"/>
      <c r="N622" s="96">
        <f>N623+N629+N640</f>
        <v>207935</v>
      </c>
      <c r="O622" s="96">
        <f>O623+O629+O640</f>
        <v>93000</v>
      </c>
      <c r="P622" s="318">
        <f>P623+P629+P640</f>
        <v>0</v>
      </c>
      <c r="Q622" s="96">
        <f>Q623+Q629+Q640</f>
        <v>0</v>
      </c>
      <c r="R622" s="96">
        <f>R623+R629+R640</f>
        <v>0</v>
      </c>
      <c r="S622" s="361" t="e">
        <f>#REF!/N622</f>
        <v>#REF!</v>
      </c>
      <c r="T622" s="361" t="e">
        <f>P622/#REF!</f>
        <v>#REF!</v>
      </c>
      <c r="U622" s="361" t="e">
        <f aca="true" t="shared" si="92" ref="U622:V637">Q622/P622</f>
        <v>#DIV/0!</v>
      </c>
      <c r="V622" s="361" t="e">
        <f t="shared" si="92"/>
        <v>#DIV/0!</v>
      </c>
      <c r="W622" s="4"/>
    </row>
    <row r="623" spans="1:23" ht="12.75">
      <c r="A623" s="103" t="s">
        <v>364</v>
      </c>
      <c r="B623" s="1"/>
      <c r="C623" s="1"/>
      <c r="D623" s="1">
        <v>3</v>
      </c>
      <c r="E623" s="1"/>
      <c r="F623" s="1">
        <v>5</v>
      </c>
      <c r="G623" s="1"/>
      <c r="H623" s="1"/>
      <c r="I623" s="1"/>
      <c r="J623" s="1">
        <v>1012</v>
      </c>
      <c r="K623" s="105">
        <v>31</v>
      </c>
      <c r="L623" s="105" t="s">
        <v>5</v>
      </c>
      <c r="M623" s="105"/>
      <c r="N623" s="108">
        <f>N624+N626</f>
        <v>116825</v>
      </c>
      <c r="O623" s="108">
        <f>O624+O626</f>
        <v>88500</v>
      </c>
      <c r="P623" s="318">
        <f>P624+P626</f>
        <v>0</v>
      </c>
      <c r="Q623" s="108">
        <f>Q624+Q626</f>
        <v>0</v>
      </c>
      <c r="R623" s="108">
        <f>R624+R626</f>
        <v>0</v>
      </c>
      <c r="S623" s="361" t="e">
        <f>#REF!/N623</f>
        <v>#REF!</v>
      </c>
      <c r="T623" s="361" t="e">
        <f>P623/#REF!</f>
        <v>#REF!</v>
      </c>
      <c r="U623" s="361" t="e">
        <f t="shared" si="92"/>
        <v>#DIV/0!</v>
      </c>
      <c r="V623" s="361" t="e">
        <f t="shared" si="92"/>
        <v>#DIV/0!</v>
      </c>
      <c r="W623" s="4"/>
    </row>
    <row r="624" spans="1:23" ht="12.75">
      <c r="A624" s="103" t="s">
        <v>364</v>
      </c>
      <c r="B624" s="1"/>
      <c r="C624" s="1"/>
      <c r="D624" s="1">
        <v>3</v>
      </c>
      <c r="E624" s="1"/>
      <c r="F624" s="1">
        <v>5</v>
      </c>
      <c r="G624" s="1"/>
      <c r="H624" s="1"/>
      <c r="I624" s="1"/>
      <c r="J624" s="1">
        <v>1012</v>
      </c>
      <c r="K624" s="119">
        <v>311</v>
      </c>
      <c r="L624" s="272" t="s">
        <v>388</v>
      </c>
      <c r="M624" s="273"/>
      <c r="N624" s="265">
        <f>N625</f>
        <v>99840</v>
      </c>
      <c r="O624" s="265">
        <f>O625</f>
        <v>75000</v>
      </c>
      <c r="P624" s="318">
        <f>P625</f>
        <v>0</v>
      </c>
      <c r="Q624" s="265">
        <f>Q625</f>
        <v>0</v>
      </c>
      <c r="R624" s="265">
        <f>R625</f>
        <v>0</v>
      </c>
      <c r="S624" s="361" t="e">
        <f>#REF!/N624</f>
        <v>#REF!</v>
      </c>
      <c r="T624" s="361" t="e">
        <f>P624/#REF!</f>
        <v>#REF!</v>
      </c>
      <c r="U624" s="361" t="e">
        <f t="shared" si="92"/>
        <v>#DIV/0!</v>
      </c>
      <c r="V624" s="361" t="e">
        <f t="shared" si="92"/>
        <v>#DIV/0!</v>
      </c>
      <c r="W624" s="4"/>
    </row>
    <row r="625" spans="1:23" ht="12.75">
      <c r="A625" s="103" t="s">
        <v>364</v>
      </c>
      <c r="B625" s="1"/>
      <c r="C625" s="1"/>
      <c r="D625" s="1">
        <v>3</v>
      </c>
      <c r="E625" s="1"/>
      <c r="F625" s="1">
        <v>5</v>
      </c>
      <c r="G625" s="1"/>
      <c r="H625" s="1"/>
      <c r="I625" s="1"/>
      <c r="J625" s="1">
        <v>1012</v>
      </c>
      <c r="K625" s="105">
        <v>3111</v>
      </c>
      <c r="L625" s="106" t="s">
        <v>80</v>
      </c>
      <c r="M625" s="107"/>
      <c r="N625" s="108">
        <v>99840</v>
      </c>
      <c r="O625" s="108">
        <v>75000</v>
      </c>
      <c r="P625" s="318">
        <v>0</v>
      </c>
      <c r="Q625" s="108">
        <v>0</v>
      </c>
      <c r="R625" s="108">
        <v>0</v>
      </c>
      <c r="S625" s="361" t="e">
        <f>#REF!/N625</f>
        <v>#REF!</v>
      </c>
      <c r="T625" s="361" t="e">
        <f>P625/#REF!</f>
        <v>#REF!</v>
      </c>
      <c r="U625" s="361" t="e">
        <f t="shared" si="92"/>
        <v>#DIV/0!</v>
      </c>
      <c r="V625" s="361" t="e">
        <f t="shared" si="92"/>
        <v>#DIV/0!</v>
      </c>
      <c r="W625" s="4"/>
    </row>
    <row r="626" spans="1:23" ht="12.75">
      <c r="A626" s="103" t="s">
        <v>364</v>
      </c>
      <c r="B626" s="1"/>
      <c r="C626" s="1"/>
      <c r="D626" s="1">
        <v>3</v>
      </c>
      <c r="E626" s="1"/>
      <c r="F626" s="1">
        <v>5</v>
      </c>
      <c r="G626" s="1"/>
      <c r="H626" s="1"/>
      <c r="I626" s="1"/>
      <c r="J626" s="1">
        <v>1012</v>
      </c>
      <c r="K626" s="119">
        <v>313</v>
      </c>
      <c r="L626" s="272" t="s">
        <v>7</v>
      </c>
      <c r="M626" s="273"/>
      <c r="N626" s="265">
        <f>N627+N628</f>
        <v>16985</v>
      </c>
      <c r="O626" s="265">
        <f>O627+O628</f>
        <v>13500</v>
      </c>
      <c r="P626" s="318">
        <f>P627+P628</f>
        <v>0</v>
      </c>
      <c r="Q626" s="265">
        <f>Q627+Q628</f>
        <v>0</v>
      </c>
      <c r="R626" s="265">
        <f>R627+R628</f>
        <v>0</v>
      </c>
      <c r="S626" s="361" t="e">
        <f>#REF!/N626</f>
        <v>#REF!</v>
      </c>
      <c r="T626" s="361" t="e">
        <f>P626/#REF!</f>
        <v>#REF!</v>
      </c>
      <c r="U626" s="361" t="e">
        <f t="shared" si="92"/>
        <v>#DIV/0!</v>
      </c>
      <c r="V626" s="361" t="e">
        <f t="shared" si="92"/>
        <v>#DIV/0!</v>
      </c>
      <c r="W626" s="4"/>
    </row>
    <row r="627" spans="1:23" ht="12.75">
      <c r="A627" s="103" t="s">
        <v>364</v>
      </c>
      <c r="B627" s="1"/>
      <c r="C627" s="1"/>
      <c r="D627" s="1">
        <v>3</v>
      </c>
      <c r="E627" s="1"/>
      <c r="F627" s="1">
        <v>5</v>
      </c>
      <c r="G627" s="1"/>
      <c r="H627" s="1"/>
      <c r="I627" s="1"/>
      <c r="J627" s="1">
        <v>1012</v>
      </c>
      <c r="K627" s="105">
        <v>3132</v>
      </c>
      <c r="L627" s="106" t="s">
        <v>301</v>
      </c>
      <c r="M627" s="107"/>
      <c r="N627" s="108">
        <v>15288</v>
      </c>
      <c r="O627" s="108">
        <v>12000</v>
      </c>
      <c r="P627" s="318">
        <v>0</v>
      </c>
      <c r="Q627" s="108">
        <v>0</v>
      </c>
      <c r="R627" s="108">
        <v>0</v>
      </c>
      <c r="S627" s="361" t="e">
        <f>#REF!/N627</f>
        <v>#REF!</v>
      </c>
      <c r="T627" s="361" t="e">
        <f>P627/#REF!</f>
        <v>#REF!</v>
      </c>
      <c r="U627" s="361" t="e">
        <f t="shared" si="92"/>
        <v>#DIV/0!</v>
      </c>
      <c r="V627" s="361" t="e">
        <f t="shared" si="92"/>
        <v>#DIV/0!</v>
      </c>
      <c r="W627" s="4"/>
    </row>
    <row r="628" spans="1:23" ht="12.75">
      <c r="A628" s="103" t="s">
        <v>364</v>
      </c>
      <c r="B628" s="1"/>
      <c r="C628" s="1"/>
      <c r="D628" s="1">
        <v>3</v>
      </c>
      <c r="E628" s="1"/>
      <c r="F628" s="1">
        <v>5</v>
      </c>
      <c r="G628" s="1"/>
      <c r="H628" s="1"/>
      <c r="I628" s="1"/>
      <c r="J628" s="1">
        <v>1012</v>
      </c>
      <c r="K628" s="105">
        <v>3133</v>
      </c>
      <c r="L628" s="176" t="s">
        <v>389</v>
      </c>
      <c r="M628" s="107"/>
      <c r="N628" s="108">
        <v>1697</v>
      </c>
      <c r="O628" s="108">
        <v>1500</v>
      </c>
      <c r="P628" s="318">
        <v>0</v>
      </c>
      <c r="Q628" s="108">
        <v>0</v>
      </c>
      <c r="R628" s="108">
        <v>0</v>
      </c>
      <c r="S628" s="361" t="e">
        <f>#REF!/N628</f>
        <v>#REF!</v>
      </c>
      <c r="T628" s="361" t="e">
        <f>P628/#REF!</f>
        <v>#REF!</v>
      </c>
      <c r="U628" s="361" t="e">
        <f t="shared" si="92"/>
        <v>#DIV/0!</v>
      </c>
      <c r="V628" s="361" t="e">
        <f t="shared" si="92"/>
        <v>#DIV/0!</v>
      </c>
      <c r="W628" s="4"/>
    </row>
    <row r="629" spans="1:23" ht="12.75">
      <c r="A629" s="103" t="s">
        <v>364</v>
      </c>
      <c r="B629" s="1"/>
      <c r="C629" s="1"/>
      <c r="D629" s="1">
        <v>3</v>
      </c>
      <c r="E629" s="1"/>
      <c r="F629" s="1">
        <v>5</v>
      </c>
      <c r="G629" s="1"/>
      <c r="H629" s="1"/>
      <c r="I629" s="1"/>
      <c r="J629" s="1">
        <v>1012</v>
      </c>
      <c r="K629" s="105">
        <v>32</v>
      </c>
      <c r="L629" s="106" t="s">
        <v>8</v>
      </c>
      <c r="M629" s="107"/>
      <c r="N629" s="108">
        <f>N630+N632+N636</f>
        <v>2314</v>
      </c>
      <c r="O629" s="108">
        <f>O630+O632+O636</f>
        <v>4500</v>
      </c>
      <c r="P629" s="318">
        <f>P630+P632+P636</f>
        <v>0</v>
      </c>
      <c r="Q629" s="108">
        <f>Q630+Q632+Q636</f>
        <v>0</v>
      </c>
      <c r="R629" s="108">
        <f>R630+R632+R636</f>
        <v>0</v>
      </c>
      <c r="S629" s="361" t="e">
        <f>#REF!/N629</f>
        <v>#REF!</v>
      </c>
      <c r="T629" s="361" t="e">
        <f>P629/#REF!</f>
        <v>#REF!</v>
      </c>
      <c r="U629" s="361" t="e">
        <f t="shared" si="92"/>
        <v>#DIV/0!</v>
      </c>
      <c r="V629" s="361" t="e">
        <f t="shared" si="92"/>
        <v>#DIV/0!</v>
      </c>
      <c r="W629" s="4"/>
    </row>
    <row r="630" spans="1:23" ht="12.75">
      <c r="A630" s="103" t="s">
        <v>364</v>
      </c>
      <c r="B630" s="1"/>
      <c r="C630" s="1"/>
      <c r="D630" s="1">
        <v>3</v>
      </c>
      <c r="E630" s="1"/>
      <c r="F630" s="1">
        <v>5</v>
      </c>
      <c r="G630" s="1"/>
      <c r="H630" s="1"/>
      <c r="I630" s="1"/>
      <c r="J630" s="1">
        <v>1012</v>
      </c>
      <c r="K630" s="119">
        <v>321</v>
      </c>
      <c r="L630" s="272" t="s">
        <v>9</v>
      </c>
      <c r="M630" s="273"/>
      <c r="N630" s="265">
        <f>N631</f>
        <v>0</v>
      </c>
      <c r="O630" s="265">
        <f>O631</f>
        <v>0</v>
      </c>
      <c r="P630" s="318">
        <f>P631</f>
        <v>0</v>
      </c>
      <c r="Q630" s="265">
        <f>Q631</f>
        <v>0</v>
      </c>
      <c r="R630" s="265">
        <f>R631</f>
        <v>0</v>
      </c>
      <c r="S630" s="361" t="e">
        <f>#REF!/N630</f>
        <v>#REF!</v>
      </c>
      <c r="T630" s="361" t="e">
        <f>P630/#REF!</f>
        <v>#REF!</v>
      </c>
      <c r="U630" s="361" t="e">
        <f t="shared" si="92"/>
        <v>#DIV/0!</v>
      </c>
      <c r="V630" s="361" t="e">
        <f t="shared" si="92"/>
        <v>#DIV/0!</v>
      </c>
      <c r="W630" s="4"/>
    </row>
    <row r="631" spans="1:23" ht="12.75">
      <c r="A631" s="103" t="s">
        <v>364</v>
      </c>
      <c r="B631" s="1"/>
      <c r="C631" s="1"/>
      <c r="D631" s="1">
        <v>3</v>
      </c>
      <c r="E631" s="1"/>
      <c r="F631" s="1">
        <v>5</v>
      </c>
      <c r="G631" s="1"/>
      <c r="H631" s="1"/>
      <c r="I631" s="1"/>
      <c r="J631" s="1">
        <v>1012</v>
      </c>
      <c r="K631" s="105">
        <v>3212</v>
      </c>
      <c r="L631" s="106" t="s">
        <v>82</v>
      </c>
      <c r="M631" s="107"/>
      <c r="N631" s="108">
        <v>0</v>
      </c>
      <c r="O631" s="108">
        <v>0</v>
      </c>
      <c r="P631" s="318">
        <v>0</v>
      </c>
      <c r="Q631" s="108">
        <v>0</v>
      </c>
      <c r="R631" s="108">
        <v>0</v>
      </c>
      <c r="S631" s="361" t="e">
        <f>#REF!/N631</f>
        <v>#REF!</v>
      </c>
      <c r="T631" s="361" t="e">
        <f>P631/#REF!</f>
        <v>#REF!</v>
      </c>
      <c r="U631" s="361" t="e">
        <f t="shared" si="92"/>
        <v>#DIV/0!</v>
      </c>
      <c r="V631" s="361" t="e">
        <f t="shared" si="92"/>
        <v>#DIV/0!</v>
      </c>
      <c r="W631" s="4"/>
    </row>
    <row r="632" spans="1:23" ht="12.75">
      <c r="A632" s="103" t="s">
        <v>364</v>
      </c>
      <c r="B632" s="1"/>
      <c r="C632" s="1"/>
      <c r="D632" s="1">
        <v>3</v>
      </c>
      <c r="E632" s="1"/>
      <c r="F632" s="1">
        <v>5</v>
      </c>
      <c r="G632" s="1"/>
      <c r="H632" s="1"/>
      <c r="I632" s="1"/>
      <c r="J632" s="1">
        <v>1012</v>
      </c>
      <c r="K632" s="119">
        <v>322</v>
      </c>
      <c r="L632" s="272" t="s">
        <v>29</v>
      </c>
      <c r="M632" s="273"/>
      <c r="N632" s="265">
        <f>N633+N634+N635</f>
        <v>2314</v>
      </c>
      <c r="O632" s="265">
        <f>O633+O634+O635</f>
        <v>4500</v>
      </c>
      <c r="P632" s="318">
        <f>P633+P634+P635</f>
        <v>0</v>
      </c>
      <c r="Q632" s="265">
        <f>Q633+Q634+Q635</f>
        <v>0</v>
      </c>
      <c r="R632" s="265">
        <f>R633+R634+R635</f>
        <v>0</v>
      </c>
      <c r="S632" s="361" t="e">
        <f>#REF!/N632</f>
        <v>#REF!</v>
      </c>
      <c r="T632" s="361" t="e">
        <f>P632/#REF!</f>
        <v>#REF!</v>
      </c>
      <c r="U632" s="361" t="e">
        <f t="shared" si="92"/>
        <v>#DIV/0!</v>
      </c>
      <c r="V632" s="361" t="e">
        <f t="shared" si="92"/>
        <v>#DIV/0!</v>
      </c>
      <c r="W632" s="4"/>
    </row>
    <row r="633" spans="1:23" ht="12.75">
      <c r="A633" s="103" t="s">
        <v>364</v>
      </c>
      <c r="B633" s="1"/>
      <c r="C633" s="1"/>
      <c r="D633" s="1">
        <v>3</v>
      </c>
      <c r="E633" s="1"/>
      <c r="F633" s="1">
        <v>5</v>
      </c>
      <c r="G633" s="1"/>
      <c r="H633" s="1"/>
      <c r="I633" s="1"/>
      <c r="J633" s="1">
        <v>1012</v>
      </c>
      <c r="K633" s="105">
        <v>3221</v>
      </c>
      <c r="L633" s="106" t="s">
        <v>84</v>
      </c>
      <c r="M633" s="107"/>
      <c r="N633" s="108">
        <v>1373</v>
      </c>
      <c r="O633" s="108">
        <v>3000</v>
      </c>
      <c r="P633" s="318">
        <v>0</v>
      </c>
      <c r="Q633" s="108">
        <v>0</v>
      </c>
      <c r="R633" s="108">
        <v>0</v>
      </c>
      <c r="S633" s="361" t="e">
        <f>#REF!/N633</f>
        <v>#REF!</v>
      </c>
      <c r="T633" s="361" t="e">
        <f>P633/#REF!</f>
        <v>#REF!</v>
      </c>
      <c r="U633" s="361" t="e">
        <f t="shared" si="92"/>
        <v>#DIV/0!</v>
      </c>
      <c r="V633" s="361" t="e">
        <f t="shared" si="92"/>
        <v>#DIV/0!</v>
      </c>
      <c r="W633" s="4"/>
    </row>
    <row r="634" spans="1:23" ht="12.75">
      <c r="A634" s="103" t="s">
        <v>364</v>
      </c>
      <c r="B634" s="1"/>
      <c r="C634" s="1"/>
      <c r="D634" s="1">
        <v>3</v>
      </c>
      <c r="E634" s="1"/>
      <c r="F634" s="1">
        <v>5</v>
      </c>
      <c r="G634" s="1"/>
      <c r="H634" s="1"/>
      <c r="I634" s="1"/>
      <c r="J634" s="1">
        <v>1012</v>
      </c>
      <c r="K634" s="105">
        <v>3223</v>
      </c>
      <c r="L634" s="106" t="s">
        <v>85</v>
      </c>
      <c r="M634" s="107"/>
      <c r="N634" s="108">
        <v>941</v>
      </c>
      <c r="O634" s="108">
        <v>1500</v>
      </c>
      <c r="P634" s="318">
        <v>0</v>
      </c>
      <c r="Q634" s="108">
        <v>0</v>
      </c>
      <c r="R634" s="108">
        <v>0</v>
      </c>
      <c r="S634" s="361" t="e">
        <f>#REF!/N634</f>
        <v>#REF!</v>
      </c>
      <c r="T634" s="361" t="e">
        <f>P634/#REF!</f>
        <v>#REF!</v>
      </c>
      <c r="U634" s="361" t="e">
        <f t="shared" si="92"/>
        <v>#DIV/0!</v>
      </c>
      <c r="V634" s="361" t="e">
        <f t="shared" si="92"/>
        <v>#DIV/0!</v>
      </c>
      <c r="W634" s="4"/>
    </row>
    <row r="635" spans="1:23" ht="12.75" hidden="1">
      <c r="A635" s="103" t="s">
        <v>364</v>
      </c>
      <c r="B635" s="1"/>
      <c r="C635" s="1"/>
      <c r="D635" s="1">
        <v>3</v>
      </c>
      <c r="E635" s="1"/>
      <c r="F635" s="1">
        <v>5</v>
      </c>
      <c r="G635" s="1"/>
      <c r="H635" s="1"/>
      <c r="I635" s="1"/>
      <c r="J635" s="1">
        <v>1012</v>
      </c>
      <c r="K635" s="105">
        <v>3225</v>
      </c>
      <c r="L635" s="106" t="s">
        <v>86</v>
      </c>
      <c r="M635" s="107"/>
      <c r="N635" s="108">
        <v>0</v>
      </c>
      <c r="O635" s="108">
        <v>0</v>
      </c>
      <c r="P635" s="318">
        <v>0</v>
      </c>
      <c r="Q635" s="108">
        <v>0</v>
      </c>
      <c r="R635" s="108">
        <v>0</v>
      </c>
      <c r="S635" s="361" t="e">
        <f>#REF!/N635</f>
        <v>#REF!</v>
      </c>
      <c r="T635" s="361" t="e">
        <f>P635/#REF!</f>
        <v>#REF!</v>
      </c>
      <c r="U635" s="361" t="e">
        <f t="shared" si="92"/>
        <v>#DIV/0!</v>
      </c>
      <c r="V635" s="361" t="e">
        <f t="shared" si="92"/>
        <v>#DIV/0!</v>
      </c>
      <c r="W635" s="4"/>
    </row>
    <row r="636" spans="1:23" ht="12.75">
      <c r="A636" s="103" t="s">
        <v>364</v>
      </c>
      <c r="B636" s="1"/>
      <c r="C636" s="1"/>
      <c r="D636" s="1">
        <v>3</v>
      </c>
      <c r="E636" s="1"/>
      <c r="F636" s="1">
        <v>5</v>
      </c>
      <c r="G636" s="1"/>
      <c r="H636" s="1"/>
      <c r="I636" s="1"/>
      <c r="J636" s="1">
        <v>1012</v>
      </c>
      <c r="K636" s="119">
        <v>323</v>
      </c>
      <c r="L636" s="272" t="s">
        <v>10</v>
      </c>
      <c r="M636" s="273"/>
      <c r="N636" s="265">
        <f>N637+N638+N639</f>
        <v>0</v>
      </c>
      <c r="O636" s="265">
        <f>O637+O638+O639</f>
        <v>0</v>
      </c>
      <c r="P636" s="318">
        <f>P637+P638+P639</f>
        <v>0</v>
      </c>
      <c r="Q636" s="277">
        <f>Q637+Q638+Q639</f>
        <v>0</v>
      </c>
      <c r="R636" s="277">
        <f>R637+R638+R639</f>
        <v>0</v>
      </c>
      <c r="S636" s="361" t="e">
        <f>#REF!/N636</f>
        <v>#REF!</v>
      </c>
      <c r="T636" s="361" t="e">
        <f>P636/#REF!</f>
        <v>#REF!</v>
      </c>
      <c r="U636" s="361" t="e">
        <f t="shared" si="92"/>
        <v>#DIV/0!</v>
      </c>
      <c r="V636" s="361" t="e">
        <f t="shared" si="92"/>
        <v>#DIV/0!</v>
      </c>
      <c r="W636" s="4"/>
    </row>
    <row r="637" spans="1:23" ht="12.75" hidden="1">
      <c r="A637" s="103" t="s">
        <v>614</v>
      </c>
      <c r="B637" s="1"/>
      <c r="C637" s="1"/>
      <c r="D637" s="1">
        <v>3</v>
      </c>
      <c r="E637" s="1"/>
      <c r="F637" s="1">
        <v>5</v>
      </c>
      <c r="G637" s="1"/>
      <c r="H637" s="1"/>
      <c r="I637" s="1"/>
      <c r="J637" s="1">
        <v>1012</v>
      </c>
      <c r="K637" s="105">
        <v>3233</v>
      </c>
      <c r="L637" s="106" t="s">
        <v>77</v>
      </c>
      <c r="M637" s="107"/>
      <c r="N637" s="108">
        <v>0</v>
      </c>
      <c r="O637" s="108">
        <v>0</v>
      </c>
      <c r="P637" s="318">
        <v>0</v>
      </c>
      <c r="Q637" s="108">
        <v>0</v>
      </c>
      <c r="R637" s="108">
        <v>0</v>
      </c>
      <c r="S637" s="361" t="e">
        <f>#REF!/N637</f>
        <v>#REF!</v>
      </c>
      <c r="T637" s="361" t="e">
        <f>P637/#REF!</f>
        <v>#REF!</v>
      </c>
      <c r="U637" s="361" t="e">
        <f t="shared" si="92"/>
        <v>#DIV/0!</v>
      </c>
      <c r="V637" s="361" t="e">
        <f t="shared" si="92"/>
        <v>#DIV/0!</v>
      </c>
      <c r="W637" s="4"/>
    </row>
    <row r="638" spans="1:23" ht="12.75" hidden="1">
      <c r="A638" s="103" t="s">
        <v>615</v>
      </c>
      <c r="B638" s="1"/>
      <c r="C638" s="1"/>
      <c r="D638" s="1">
        <v>3</v>
      </c>
      <c r="E638" s="1"/>
      <c r="F638" s="1">
        <v>5</v>
      </c>
      <c r="G638" s="1"/>
      <c r="H638" s="1"/>
      <c r="I638" s="1"/>
      <c r="J638" s="1">
        <v>1012</v>
      </c>
      <c r="K638" s="105">
        <v>3236</v>
      </c>
      <c r="L638" s="106" t="s">
        <v>113</v>
      </c>
      <c r="M638" s="107"/>
      <c r="N638" s="108">
        <v>0</v>
      </c>
      <c r="O638" s="108">
        <v>0</v>
      </c>
      <c r="P638" s="318">
        <v>0</v>
      </c>
      <c r="Q638" s="108">
        <v>0</v>
      </c>
      <c r="R638" s="108">
        <v>0</v>
      </c>
      <c r="S638" s="361" t="e">
        <f>#REF!/N638</f>
        <v>#REF!</v>
      </c>
      <c r="T638" s="361" t="e">
        <f>P638/#REF!</f>
        <v>#REF!</v>
      </c>
      <c r="U638" s="361" t="e">
        <f aca="true" t="shared" si="93" ref="U638:U648">Q638/P638</f>
        <v>#DIV/0!</v>
      </c>
      <c r="V638" s="361" t="e">
        <f aca="true" t="shared" si="94" ref="V638:V648">R638/Q638</f>
        <v>#DIV/0!</v>
      </c>
      <c r="W638" s="4"/>
    </row>
    <row r="639" spans="1:23" ht="12.75">
      <c r="A639" s="5" t="s">
        <v>364</v>
      </c>
      <c r="B639" s="1"/>
      <c r="C639" s="1"/>
      <c r="D639" s="1">
        <v>3</v>
      </c>
      <c r="E639" s="1"/>
      <c r="F639" s="1">
        <v>5</v>
      </c>
      <c r="G639" s="1"/>
      <c r="H639" s="1"/>
      <c r="I639" s="1"/>
      <c r="J639" s="1">
        <v>1012</v>
      </c>
      <c r="K639" s="141">
        <v>3237</v>
      </c>
      <c r="L639" s="106" t="s">
        <v>538</v>
      </c>
      <c r="M639" s="143"/>
      <c r="N639" s="130">
        <v>0</v>
      </c>
      <c r="O639" s="130">
        <v>0</v>
      </c>
      <c r="P639" s="427">
        <v>0</v>
      </c>
      <c r="Q639" s="130">
        <v>0</v>
      </c>
      <c r="R639" s="130">
        <v>0</v>
      </c>
      <c r="S639" s="361" t="e">
        <f>#REF!/N639</f>
        <v>#REF!</v>
      </c>
      <c r="T639" s="361" t="e">
        <f>P639/#REF!</f>
        <v>#REF!</v>
      </c>
      <c r="U639" s="361" t="e">
        <f t="shared" si="93"/>
        <v>#DIV/0!</v>
      </c>
      <c r="V639" s="361" t="e">
        <f t="shared" si="94"/>
        <v>#DIV/0!</v>
      </c>
      <c r="W639" s="4"/>
    </row>
    <row r="640" spans="1:23" ht="12.75">
      <c r="A640" s="103" t="s">
        <v>364</v>
      </c>
      <c r="B640" s="1"/>
      <c r="C640" s="1"/>
      <c r="D640" s="1">
        <v>3</v>
      </c>
      <c r="E640" s="1"/>
      <c r="F640" s="1">
        <v>5</v>
      </c>
      <c r="G640" s="1"/>
      <c r="H640" s="1"/>
      <c r="I640" s="1"/>
      <c r="J640" s="1">
        <v>1012</v>
      </c>
      <c r="K640" s="141">
        <v>38</v>
      </c>
      <c r="L640" s="142" t="s">
        <v>109</v>
      </c>
      <c r="M640" s="143"/>
      <c r="N640" s="130">
        <f>N641</f>
        <v>88796</v>
      </c>
      <c r="O640" s="129">
        <f>O641</f>
        <v>0</v>
      </c>
      <c r="P640" s="427">
        <f>P641</f>
        <v>0</v>
      </c>
      <c r="Q640" s="130">
        <f>Q641</f>
        <v>0</v>
      </c>
      <c r="R640" s="130">
        <f>R641</f>
        <v>0</v>
      </c>
      <c r="S640" s="361" t="e">
        <f>#REF!/N640</f>
        <v>#REF!</v>
      </c>
      <c r="T640" s="361" t="e">
        <f>P640/#REF!</f>
        <v>#REF!</v>
      </c>
      <c r="U640" s="361" t="e">
        <f t="shared" si="93"/>
        <v>#DIV/0!</v>
      </c>
      <c r="V640" s="361" t="e">
        <f t="shared" si="94"/>
        <v>#DIV/0!</v>
      </c>
      <c r="W640" s="4"/>
    </row>
    <row r="641" spans="1:23" ht="12.75">
      <c r="A641" s="103" t="s">
        <v>364</v>
      </c>
      <c r="B641" s="1"/>
      <c r="C641" s="1"/>
      <c r="D641" s="1">
        <v>3</v>
      </c>
      <c r="E641" s="1"/>
      <c r="F641" s="1">
        <v>5</v>
      </c>
      <c r="G641" s="1"/>
      <c r="H641" s="1"/>
      <c r="I641" s="1"/>
      <c r="J641" s="1">
        <v>1012</v>
      </c>
      <c r="K641" s="274">
        <v>381</v>
      </c>
      <c r="L641" s="272" t="s">
        <v>350</v>
      </c>
      <c r="M641" s="280"/>
      <c r="N641" s="275">
        <f>N642+N643</f>
        <v>88796</v>
      </c>
      <c r="O641" s="279">
        <f>O642+O643</f>
        <v>0</v>
      </c>
      <c r="P641" s="427">
        <f>P642+P643</f>
        <v>0</v>
      </c>
      <c r="Q641" s="275">
        <f>Q642+Q643</f>
        <v>0</v>
      </c>
      <c r="R641" s="275">
        <f>R642+R643</f>
        <v>0</v>
      </c>
      <c r="S641" s="361" t="e">
        <f>#REF!/N641</f>
        <v>#REF!</v>
      </c>
      <c r="T641" s="361" t="e">
        <f>P641/#REF!</f>
        <v>#REF!</v>
      </c>
      <c r="U641" s="361" t="e">
        <f t="shared" si="93"/>
        <v>#DIV/0!</v>
      </c>
      <c r="V641" s="361" t="e">
        <f t="shared" si="94"/>
        <v>#DIV/0!</v>
      </c>
      <c r="W641" s="4"/>
    </row>
    <row r="642" spans="1:23" ht="14.25" customHeight="1">
      <c r="A642" s="103" t="s">
        <v>364</v>
      </c>
      <c r="B642" s="1"/>
      <c r="C642" s="1"/>
      <c r="D642" s="1">
        <v>3</v>
      </c>
      <c r="E642" s="1"/>
      <c r="F642" s="1">
        <v>5</v>
      </c>
      <c r="G642" s="1"/>
      <c r="H642" s="1"/>
      <c r="I642" s="1"/>
      <c r="J642" s="1">
        <v>1012</v>
      </c>
      <c r="K642" s="141">
        <v>3811</v>
      </c>
      <c r="L642" s="142" t="s">
        <v>385</v>
      </c>
      <c r="M642" s="143"/>
      <c r="N642" s="130">
        <v>0</v>
      </c>
      <c r="O642" s="129">
        <v>0</v>
      </c>
      <c r="P642" s="427">
        <v>0</v>
      </c>
      <c r="Q642" s="130">
        <v>0</v>
      </c>
      <c r="R642" s="130">
        <v>0</v>
      </c>
      <c r="S642" s="361" t="e">
        <f>#REF!/N642</f>
        <v>#REF!</v>
      </c>
      <c r="T642" s="361" t="e">
        <f>P642/#REF!</f>
        <v>#REF!</v>
      </c>
      <c r="U642" s="361" t="e">
        <f t="shared" si="93"/>
        <v>#DIV/0!</v>
      </c>
      <c r="V642" s="361" t="e">
        <f t="shared" si="94"/>
        <v>#DIV/0!</v>
      </c>
      <c r="W642" s="4"/>
    </row>
    <row r="643" spans="1:23" ht="13.5" thickBot="1">
      <c r="A643" s="103" t="s">
        <v>364</v>
      </c>
      <c r="B643" s="1"/>
      <c r="C643" s="1"/>
      <c r="D643" s="1">
        <v>3</v>
      </c>
      <c r="E643" s="1"/>
      <c r="F643" s="1">
        <v>5</v>
      </c>
      <c r="G643" s="1"/>
      <c r="H643" s="1"/>
      <c r="I643" s="1"/>
      <c r="J643" s="1">
        <v>1012</v>
      </c>
      <c r="K643" s="141">
        <v>3811</v>
      </c>
      <c r="L643" s="142" t="s">
        <v>386</v>
      </c>
      <c r="M643" s="143"/>
      <c r="N643" s="130">
        <v>88796</v>
      </c>
      <c r="O643" s="129">
        <v>0</v>
      </c>
      <c r="P643" s="427">
        <v>0</v>
      </c>
      <c r="Q643" s="130">
        <v>0</v>
      </c>
      <c r="R643" s="130">
        <v>0</v>
      </c>
      <c r="S643" s="361" t="e">
        <f>#REF!/N643</f>
        <v>#REF!</v>
      </c>
      <c r="T643" s="361" t="e">
        <f>P643/#REF!</f>
        <v>#REF!</v>
      </c>
      <c r="U643" s="361" t="e">
        <f t="shared" si="93"/>
        <v>#DIV/0!</v>
      </c>
      <c r="V643" s="361" t="e">
        <f t="shared" si="94"/>
        <v>#DIV/0!</v>
      </c>
      <c r="W643" s="4"/>
    </row>
    <row r="644" spans="1:23" ht="13.5" hidden="1" thickBot="1">
      <c r="A644" s="103" t="s">
        <v>364</v>
      </c>
      <c r="B644" s="1"/>
      <c r="C644" s="1"/>
      <c r="D644" s="1">
        <v>3</v>
      </c>
      <c r="E644" s="1"/>
      <c r="F644" s="1">
        <v>5</v>
      </c>
      <c r="G644" s="1"/>
      <c r="H644" s="1"/>
      <c r="I644" s="1"/>
      <c r="J644" s="1">
        <v>1012</v>
      </c>
      <c r="K644" s="141">
        <v>4</v>
      </c>
      <c r="L644" s="106" t="s">
        <v>4</v>
      </c>
      <c r="M644" s="143"/>
      <c r="N644" s="130">
        <f>N645</f>
        <v>0</v>
      </c>
      <c r="O644" s="129">
        <f aca="true" t="shared" si="95" ref="O644:R646">O645</f>
        <v>0</v>
      </c>
      <c r="P644" s="427">
        <f t="shared" si="95"/>
        <v>0</v>
      </c>
      <c r="Q644" s="130">
        <f t="shared" si="95"/>
        <v>0</v>
      </c>
      <c r="R644" s="130">
        <f t="shared" si="95"/>
        <v>0</v>
      </c>
      <c r="S644" s="361" t="e">
        <f>#REF!/N644</f>
        <v>#REF!</v>
      </c>
      <c r="T644" s="361" t="e">
        <f>P644/#REF!</f>
        <v>#REF!</v>
      </c>
      <c r="U644" s="361" t="e">
        <f t="shared" si="93"/>
        <v>#DIV/0!</v>
      </c>
      <c r="V644" s="361" t="e">
        <f t="shared" si="94"/>
        <v>#DIV/0!</v>
      </c>
      <c r="W644" s="4"/>
    </row>
    <row r="645" spans="1:23" ht="13.5" hidden="1" thickBot="1">
      <c r="A645" s="103" t="s">
        <v>364</v>
      </c>
      <c r="B645" s="1"/>
      <c r="C645" s="1"/>
      <c r="D645" s="1">
        <v>3</v>
      </c>
      <c r="E645" s="1"/>
      <c r="F645" s="1">
        <v>5</v>
      </c>
      <c r="G645" s="1"/>
      <c r="H645" s="1"/>
      <c r="I645" s="1"/>
      <c r="J645" s="1">
        <v>1012</v>
      </c>
      <c r="K645" s="141">
        <v>42</v>
      </c>
      <c r="L645" s="106" t="s">
        <v>31</v>
      </c>
      <c r="M645" s="143"/>
      <c r="N645" s="130">
        <f>N646</f>
        <v>0</v>
      </c>
      <c r="O645" s="129">
        <f t="shared" si="95"/>
        <v>0</v>
      </c>
      <c r="P645" s="427">
        <f t="shared" si="95"/>
        <v>0</v>
      </c>
      <c r="Q645" s="130">
        <f t="shared" si="95"/>
        <v>0</v>
      </c>
      <c r="R645" s="130">
        <f t="shared" si="95"/>
        <v>0</v>
      </c>
      <c r="S645" s="361" t="e">
        <f>#REF!/N645</f>
        <v>#REF!</v>
      </c>
      <c r="T645" s="361" t="e">
        <f>P645/#REF!</f>
        <v>#REF!</v>
      </c>
      <c r="U645" s="361" t="e">
        <f t="shared" si="93"/>
        <v>#DIV/0!</v>
      </c>
      <c r="V645" s="361" t="e">
        <f t="shared" si="94"/>
        <v>#DIV/0!</v>
      </c>
      <c r="W645" s="4"/>
    </row>
    <row r="646" spans="1:23" ht="13.5" hidden="1" thickBot="1">
      <c r="A646" s="103" t="s">
        <v>364</v>
      </c>
      <c r="B646" s="1"/>
      <c r="C646" s="1"/>
      <c r="D646" s="1">
        <v>3</v>
      </c>
      <c r="E646" s="1"/>
      <c r="F646" s="1">
        <v>5</v>
      </c>
      <c r="G646" s="1"/>
      <c r="H646" s="1"/>
      <c r="I646" s="1"/>
      <c r="J646" s="1">
        <v>1012</v>
      </c>
      <c r="K646" s="274">
        <v>423</v>
      </c>
      <c r="L646" s="272" t="s">
        <v>18</v>
      </c>
      <c r="M646" s="280"/>
      <c r="N646" s="275">
        <f>N647</f>
        <v>0</v>
      </c>
      <c r="O646" s="279">
        <f t="shared" si="95"/>
        <v>0</v>
      </c>
      <c r="P646" s="427">
        <f t="shared" si="95"/>
        <v>0</v>
      </c>
      <c r="Q646" s="275">
        <f t="shared" si="95"/>
        <v>0</v>
      </c>
      <c r="R646" s="275">
        <f t="shared" si="95"/>
        <v>0</v>
      </c>
      <c r="S646" s="361" t="e">
        <f>#REF!/N646</f>
        <v>#REF!</v>
      </c>
      <c r="T646" s="361" t="e">
        <f>P646/#REF!</f>
        <v>#REF!</v>
      </c>
      <c r="U646" s="361" t="e">
        <f t="shared" si="93"/>
        <v>#DIV/0!</v>
      </c>
      <c r="V646" s="361" t="e">
        <f t="shared" si="94"/>
        <v>#DIV/0!</v>
      </c>
      <c r="W646" s="4"/>
    </row>
    <row r="647" spans="1:23" ht="13.5" hidden="1" thickBot="1">
      <c r="A647" s="103" t="s">
        <v>364</v>
      </c>
      <c r="B647" s="1"/>
      <c r="C647" s="1"/>
      <c r="D647" s="1">
        <v>3</v>
      </c>
      <c r="E647" s="1"/>
      <c r="F647" s="1">
        <v>5</v>
      </c>
      <c r="G647" s="1"/>
      <c r="H647" s="1"/>
      <c r="I647" s="1"/>
      <c r="J647" s="1">
        <v>1012</v>
      </c>
      <c r="K647" s="141">
        <v>4231</v>
      </c>
      <c r="L647" s="154" t="s">
        <v>387</v>
      </c>
      <c r="M647" s="143"/>
      <c r="N647" s="130">
        <v>0</v>
      </c>
      <c r="O647" s="129">
        <v>0</v>
      </c>
      <c r="P647" s="427">
        <v>0</v>
      </c>
      <c r="Q647" s="130">
        <v>0</v>
      </c>
      <c r="R647" s="130">
        <v>0</v>
      </c>
      <c r="S647" s="361" t="e">
        <f>#REF!/N647</f>
        <v>#REF!</v>
      </c>
      <c r="T647" s="361" t="e">
        <f>P647/#REF!</f>
        <v>#REF!</v>
      </c>
      <c r="U647" s="361" t="e">
        <f t="shared" si="93"/>
        <v>#DIV/0!</v>
      </c>
      <c r="V647" s="361" t="e">
        <f t="shared" si="94"/>
        <v>#DIV/0!</v>
      </c>
      <c r="W647" s="4"/>
    </row>
    <row r="648" spans="1:23" ht="12.75">
      <c r="A648" s="94"/>
      <c r="B648" s="13"/>
      <c r="C648" s="13"/>
      <c r="D648" s="13"/>
      <c r="E648" s="13"/>
      <c r="F648" s="13"/>
      <c r="G648" s="13"/>
      <c r="H648" s="13"/>
      <c r="I648" s="13"/>
      <c r="J648" s="13"/>
      <c r="K648" s="100"/>
      <c r="L648" s="100" t="s">
        <v>126</v>
      </c>
      <c r="M648" s="100"/>
      <c r="N648" s="101">
        <f>N622+N644</f>
        <v>207935</v>
      </c>
      <c r="O648" s="101">
        <f>O622+O644</f>
        <v>93000</v>
      </c>
      <c r="P648" s="425">
        <f>P622+P644</f>
        <v>0</v>
      </c>
      <c r="Q648" s="101">
        <f>Q622+Q644</f>
        <v>0</v>
      </c>
      <c r="R648" s="101">
        <f>R622+R644</f>
        <v>0</v>
      </c>
      <c r="S648" s="392" t="e">
        <f>#REF!/N648</f>
        <v>#REF!</v>
      </c>
      <c r="T648" s="392" t="e">
        <f>P648/#REF!</f>
        <v>#REF!</v>
      </c>
      <c r="U648" s="392" t="e">
        <f t="shared" si="93"/>
        <v>#DIV/0!</v>
      </c>
      <c r="V648" s="392" t="e">
        <f t="shared" si="94"/>
        <v>#DIV/0!</v>
      </c>
      <c r="W648" s="4"/>
    </row>
    <row r="649" spans="1:23" ht="12.75">
      <c r="A649" s="91"/>
      <c r="B649" s="1"/>
      <c r="C649" s="1"/>
      <c r="D649" s="1"/>
      <c r="E649" s="1"/>
      <c r="F649" s="1"/>
      <c r="G649" s="1"/>
      <c r="H649" s="1"/>
      <c r="I649" s="1"/>
      <c r="J649" s="1"/>
      <c r="K649" s="117"/>
      <c r="L649" s="117"/>
      <c r="M649" s="117"/>
      <c r="N649" s="114"/>
      <c r="O649" s="114"/>
      <c r="P649" s="354"/>
      <c r="Q649" s="114"/>
      <c r="R649" s="114"/>
      <c r="S649" s="393"/>
      <c r="T649" s="393"/>
      <c r="U649" s="393"/>
      <c r="V649" s="393"/>
      <c r="W649" s="4"/>
    </row>
    <row r="650" spans="1:23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69" t="s">
        <v>360</v>
      </c>
      <c r="L650" s="530" t="s">
        <v>365</v>
      </c>
      <c r="M650" s="530"/>
      <c r="N650" s="530"/>
      <c r="O650" s="530"/>
      <c r="P650" s="448"/>
      <c r="Q650" s="70"/>
      <c r="R650" s="70"/>
      <c r="S650" s="386"/>
      <c r="T650" s="386"/>
      <c r="U650" s="386"/>
      <c r="V650" s="386"/>
      <c r="W650" s="21"/>
    </row>
    <row r="651" spans="1:23" ht="12.75">
      <c r="A651" s="22" t="s">
        <v>366</v>
      </c>
      <c r="B651" s="10"/>
      <c r="C651" s="10"/>
      <c r="D651" s="10"/>
      <c r="E651" s="10"/>
      <c r="F651" s="10"/>
      <c r="G651" s="10"/>
      <c r="H651" s="10"/>
      <c r="I651" s="10"/>
      <c r="J651" s="10"/>
      <c r="K651" s="144"/>
      <c r="L651" s="81" t="s">
        <v>191</v>
      </c>
      <c r="M651" s="144"/>
      <c r="N651" s="70"/>
      <c r="O651" s="70"/>
      <c r="P651" s="448"/>
      <c r="Q651" s="70"/>
      <c r="R651" s="70"/>
      <c r="S651" s="386"/>
      <c r="T651" s="386"/>
      <c r="U651" s="386"/>
      <c r="V651" s="386"/>
      <c r="W651" s="4"/>
    </row>
    <row r="652" spans="1:23" ht="12.75">
      <c r="A652" s="22" t="s">
        <v>367</v>
      </c>
      <c r="B652" s="10"/>
      <c r="C652" s="10"/>
      <c r="D652" s="10"/>
      <c r="E652" s="10"/>
      <c r="F652" s="10"/>
      <c r="G652" s="10"/>
      <c r="H652" s="10"/>
      <c r="I652" s="10"/>
      <c r="J652" s="10">
        <v>760</v>
      </c>
      <c r="K652" s="67" t="s">
        <v>28</v>
      </c>
      <c r="L652" s="22" t="s">
        <v>111</v>
      </c>
      <c r="M652" s="177"/>
      <c r="N652" s="23"/>
      <c r="O652" s="23"/>
      <c r="P652" s="445"/>
      <c r="Q652" s="56"/>
      <c r="R652" s="56"/>
      <c r="S652" s="377"/>
      <c r="T652" s="377"/>
      <c r="U652" s="377"/>
      <c r="V652" s="377"/>
      <c r="W652" s="4"/>
    </row>
    <row r="653" spans="1:23" ht="12.75">
      <c r="A653" s="22" t="s">
        <v>367</v>
      </c>
      <c r="B653" s="1">
        <v>1</v>
      </c>
      <c r="C653" s="1"/>
      <c r="D653" s="1">
        <v>3</v>
      </c>
      <c r="E653" s="1"/>
      <c r="F653" s="1"/>
      <c r="G653" s="1"/>
      <c r="H653" s="1"/>
      <c r="I653" s="1"/>
      <c r="J653" s="1">
        <v>760</v>
      </c>
      <c r="K653" s="104">
        <v>3</v>
      </c>
      <c r="L653" s="104" t="s">
        <v>3</v>
      </c>
      <c r="M653" s="104"/>
      <c r="N653" s="96">
        <f>N654</f>
        <v>50150</v>
      </c>
      <c r="O653" s="96">
        <f aca="true" t="shared" si="96" ref="O653:R654">O654</f>
        <v>68000</v>
      </c>
      <c r="P653" s="318">
        <f t="shared" si="96"/>
        <v>109000</v>
      </c>
      <c r="Q653" s="96">
        <f t="shared" si="96"/>
        <v>109000</v>
      </c>
      <c r="R653" s="96">
        <f t="shared" si="96"/>
        <v>109000</v>
      </c>
      <c r="S653" s="361" t="e">
        <f>#REF!/N653</f>
        <v>#REF!</v>
      </c>
      <c r="T653" s="361" t="e">
        <f>P653/#REF!</f>
        <v>#REF!</v>
      </c>
      <c r="U653" s="361">
        <f aca="true" t="shared" si="97" ref="U653:V662">Q653/P653</f>
        <v>1</v>
      </c>
      <c r="V653" s="361">
        <f t="shared" si="97"/>
        <v>1</v>
      </c>
      <c r="W653" s="4"/>
    </row>
    <row r="654" spans="1:23" ht="12.75">
      <c r="A654" s="22" t="s">
        <v>367</v>
      </c>
      <c r="B654" s="1">
        <v>1</v>
      </c>
      <c r="C654" s="1"/>
      <c r="D654" s="1">
        <v>3</v>
      </c>
      <c r="E654" s="1"/>
      <c r="F654" s="1"/>
      <c r="G654" s="1"/>
      <c r="H654" s="1"/>
      <c r="I654" s="1"/>
      <c r="J654" s="1">
        <v>760</v>
      </c>
      <c r="K654" s="105">
        <v>32</v>
      </c>
      <c r="L654" s="106" t="s">
        <v>8</v>
      </c>
      <c r="M654" s="107"/>
      <c r="N654" s="108">
        <f>N655</f>
        <v>50150</v>
      </c>
      <c r="O654" s="108">
        <f t="shared" si="96"/>
        <v>68000</v>
      </c>
      <c r="P654" s="318">
        <f t="shared" si="96"/>
        <v>109000</v>
      </c>
      <c r="Q654" s="108">
        <f t="shared" si="96"/>
        <v>109000</v>
      </c>
      <c r="R654" s="108">
        <f t="shared" si="96"/>
        <v>109000</v>
      </c>
      <c r="S654" s="361" t="e">
        <f>#REF!/N654</f>
        <v>#REF!</v>
      </c>
      <c r="T654" s="361" t="e">
        <f>P654/#REF!</f>
        <v>#REF!</v>
      </c>
      <c r="U654" s="361">
        <f t="shared" si="97"/>
        <v>1</v>
      </c>
      <c r="V654" s="361">
        <f t="shared" si="97"/>
        <v>1</v>
      </c>
      <c r="W654" s="4"/>
    </row>
    <row r="655" spans="1:23" ht="12.75">
      <c r="A655" s="22" t="s">
        <v>367</v>
      </c>
      <c r="B655" s="1">
        <v>1</v>
      </c>
      <c r="C655" s="1"/>
      <c r="D655" s="1">
        <v>3</v>
      </c>
      <c r="E655" s="1"/>
      <c r="F655" s="1"/>
      <c r="G655" s="1"/>
      <c r="H655" s="1"/>
      <c r="I655" s="1"/>
      <c r="J655" s="1">
        <v>760</v>
      </c>
      <c r="K655" s="105">
        <v>323</v>
      </c>
      <c r="L655" s="106" t="s">
        <v>10</v>
      </c>
      <c r="M655" s="107"/>
      <c r="N655" s="108">
        <f>N656+N657+N658</f>
        <v>50150</v>
      </c>
      <c r="O655" s="108">
        <f>O656+O657+O658</f>
        <v>68000</v>
      </c>
      <c r="P655" s="318">
        <f>P656+P657+P658</f>
        <v>109000</v>
      </c>
      <c r="Q655" s="108">
        <f>Q656+Q657+Q658</f>
        <v>109000</v>
      </c>
      <c r="R655" s="108">
        <f>R656+R657+R658</f>
        <v>109000</v>
      </c>
      <c r="S655" s="361" t="e">
        <f>#REF!/N655</f>
        <v>#REF!</v>
      </c>
      <c r="T655" s="361" t="e">
        <f>P655/#REF!</f>
        <v>#REF!</v>
      </c>
      <c r="U655" s="361">
        <f t="shared" si="97"/>
        <v>1</v>
      </c>
      <c r="V655" s="361">
        <f t="shared" si="97"/>
        <v>1</v>
      </c>
      <c r="W655" s="4"/>
    </row>
    <row r="656" spans="1:23" ht="12.75">
      <c r="A656" s="22" t="s">
        <v>367</v>
      </c>
      <c r="B656" s="1">
        <v>1</v>
      </c>
      <c r="C656" s="1"/>
      <c r="D656" s="1">
        <v>3</v>
      </c>
      <c r="E656" s="1"/>
      <c r="F656" s="1"/>
      <c r="G656" s="1"/>
      <c r="H656" s="1"/>
      <c r="I656" s="1"/>
      <c r="J656" s="1">
        <v>760</v>
      </c>
      <c r="K656" s="105">
        <v>3234</v>
      </c>
      <c r="L656" s="541" t="s">
        <v>112</v>
      </c>
      <c r="M656" s="542"/>
      <c r="N656" s="108">
        <v>42500</v>
      </c>
      <c r="O656" s="108">
        <v>43000</v>
      </c>
      <c r="P656" s="318">
        <v>63000</v>
      </c>
      <c r="Q656" s="108">
        <v>63000</v>
      </c>
      <c r="R656" s="108">
        <v>63000</v>
      </c>
      <c r="S656" s="361" t="e">
        <f>#REF!/N656</f>
        <v>#REF!</v>
      </c>
      <c r="T656" s="361" t="e">
        <f>P656/#REF!</f>
        <v>#REF!</v>
      </c>
      <c r="U656" s="361">
        <f t="shared" si="97"/>
        <v>1</v>
      </c>
      <c r="V656" s="361">
        <f t="shared" si="97"/>
        <v>1</v>
      </c>
      <c r="W656" s="4"/>
    </row>
    <row r="657" spans="1:23" ht="12.75">
      <c r="A657" s="22" t="s">
        <v>367</v>
      </c>
      <c r="B657" s="1">
        <v>1</v>
      </c>
      <c r="C657" s="1"/>
      <c r="D657" s="1">
        <v>3</v>
      </c>
      <c r="E657" s="1"/>
      <c r="F657" s="1"/>
      <c r="G657" s="1"/>
      <c r="H657" s="1"/>
      <c r="I657" s="1"/>
      <c r="J657" s="1">
        <v>760</v>
      </c>
      <c r="K657" s="105">
        <v>3236</v>
      </c>
      <c r="L657" s="541" t="s">
        <v>113</v>
      </c>
      <c r="M657" s="542"/>
      <c r="N657" s="108">
        <v>2500</v>
      </c>
      <c r="O657" s="108">
        <v>20000</v>
      </c>
      <c r="P657" s="318">
        <v>40000</v>
      </c>
      <c r="Q657" s="108">
        <v>40000</v>
      </c>
      <c r="R657" s="108">
        <v>40000</v>
      </c>
      <c r="S657" s="361" t="e">
        <f>#REF!/N657</f>
        <v>#REF!</v>
      </c>
      <c r="T657" s="361" t="e">
        <f>P657/#REF!</f>
        <v>#REF!</v>
      </c>
      <c r="U657" s="361">
        <f t="shared" si="97"/>
        <v>1</v>
      </c>
      <c r="V657" s="361">
        <f t="shared" si="97"/>
        <v>1</v>
      </c>
      <c r="W657" s="4"/>
    </row>
    <row r="658" spans="1:23" ht="13.5" thickBot="1">
      <c r="A658" s="22" t="s">
        <v>367</v>
      </c>
      <c r="B658" s="1">
        <v>1</v>
      </c>
      <c r="C658" s="1"/>
      <c r="D658" s="1">
        <v>3</v>
      </c>
      <c r="E658" s="1"/>
      <c r="F658" s="1"/>
      <c r="G658" s="1"/>
      <c r="H658" s="1"/>
      <c r="I658" s="1"/>
      <c r="J658" s="1">
        <v>760</v>
      </c>
      <c r="K658" s="105">
        <v>3237</v>
      </c>
      <c r="L658" s="537" t="s">
        <v>114</v>
      </c>
      <c r="M658" s="538"/>
      <c r="N658" s="108">
        <v>5150</v>
      </c>
      <c r="O658" s="108">
        <v>5000</v>
      </c>
      <c r="P658" s="318">
        <v>6000</v>
      </c>
      <c r="Q658" s="108">
        <v>6000</v>
      </c>
      <c r="R658" s="108">
        <v>6000</v>
      </c>
      <c r="S658" s="361" t="e">
        <f>#REF!/N658</f>
        <v>#REF!</v>
      </c>
      <c r="T658" s="361" t="e">
        <f>P658/#REF!</f>
        <v>#REF!</v>
      </c>
      <c r="U658" s="361">
        <f t="shared" si="97"/>
        <v>1</v>
      </c>
      <c r="V658" s="361">
        <f t="shared" si="97"/>
        <v>1</v>
      </c>
      <c r="W658" s="4"/>
    </row>
    <row r="659" spans="1:23" ht="12.75">
      <c r="A659" s="94"/>
      <c r="B659" s="13"/>
      <c r="C659" s="13"/>
      <c r="D659" s="13"/>
      <c r="E659" s="13"/>
      <c r="F659" s="13"/>
      <c r="G659" s="13"/>
      <c r="H659" s="13"/>
      <c r="I659" s="13"/>
      <c r="J659" s="13"/>
      <c r="K659" s="100"/>
      <c r="L659" s="100" t="s">
        <v>126</v>
      </c>
      <c r="M659" s="100"/>
      <c r="N659" s="101">
        <f>N653</f>
        <v>50150</v>
      </c>
      <c r="O659" s="101">
        <f>O653</f>
        <v>68000</v>
      </c>
      <c r="P659" s="425">
        <f>P653</f>
        <v>109000</v>
      </c>
      <c r="Q659" s="101">
        <f>Q653</f>
        <v>109000</v>
      </c>
      <c r="R659" s="101">
        <f>R653</f>
        <v>109000</v>
      </c>
      <c r="S659" s="392" t="e">
        <f>#REF!/N659</f>
        <v>#REF!</v>
      </c>
      <c r="T659" s="392" t="e">
        <f>P659/#REF!</f>
        <v>#REF!</v>
      </c>
      <c r="U659" s="392">
        <f t="shared" si="97"/>
        <v>1</v>
      </c>
      <c r="V659" s="392">
        <f t="shared" si="97"/>
        <v>1</v>
      </c>
      <c r="W659" s="4"/>
    </row>
    <row r="660" spans="1:23" ht="12.7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71"/>
      <c r="L660" s="528" t="s">
        <v>368</v>
      </c>
      <c r="M660" s="529"/>
      <c r="N660" s="78">
        <f>N659+N648+N619+N612+N603+N595+N584+N573+N564+N555+N540+N512+N504+N469+N452+N436+N429+N411+N401+N373+N354+N341+N323+N305+N297+N247+N235+N220+N285+N213+N205+N271+N419</f>
        <v>5744502</v>
      </c>
      <c r="O660" s="78">
        <f>O659+O648+O619+O612+O603+O595+O584+O573+O564+O555+O540+O512+O504+O469+O452+O436+O429+O411+O401+O373+O354+O341+O323+O305+O297+O247+O235+O220+O285+O213+O205+O271+O419</f>
        <v>6924500</v>
      </c>
      <c r="P660" s="342">
        <f>P659+P648+P619+P612+P603+P595+P584+P573+P564+P555+P540+P512+P504+P469+P452+P436+P429+P411+P401+P373+P354+P341+P323+P305+P297+P247+P235+P220+P285+P213+P205+P271+P419</f>
        <v>19820896</v>
      </c>
      <c r="Q660" s="78">
        <f>Q659+Q648+Q619+Q612+Q603+Q595+Q584+Q573+Q564+Q555+Q540+Q512+Q504+Q469+Q452+Q436+Q429+Q411+Q401+Q373+Q354+Q341+Q323+Q305+Q297+Q247+Q235+Q220+Q285+Q213+Q205+Q271+Q419</f>
        <v>21724128</v>
      </c>
      <c r="R660" s="78">
        <f>R659+R648+R619+R612+R603+R595+R584+R573+R564+R555+R540+R512+R504+R469+R452+R436+R429+R411+R401+R373+R354+R341+R323+R305+R297+R247+R235+R220+R285+R213+R205+R271+R419</f>
        <v>16286100</v>
      </c>
      <c r="S660" s="387" t="e">
        <f>#REF!/N660</f>
        <v>#REF!</v>
      </c>
      <c r="T660" s="382" t="e">
        <f>P660/#REF!</f>
        <v>#REF!</v>
      </c>
      <c r="U660" s="382">
        <f t="shared" si="97"/>
        <v>1.0960214916621327</v>
      </c>
      <c r="V660" s="382">
        <f t="shared" si="97"/>
        <v>0.7496779617575444</v>
      </c>
      <c r="W660" s="4"/>
    </row>
    <row r="661" spans="1:23" ht="12.7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9"/>
      <c r="L661" s="547" t="s">
        <v>369</v>
      </c>
      <c r="M661" s="548"/>
      <c r="N661" s="90">
        <f>N660</f>
        <v>5744502</v>
      </c>
      <c r="O661" s="90">
        <f>O660</f>
        <v>6924500</v>
      </c>
      <c r="P661" s="430">
        <f>P660</f>
        <v>19820896</v>
      </c>
      <c r="Q661" s="90">
        <f>Q660</f>
        <v>21724128</v>
      </c>
      <c r="R661" s="90">
        <f>R660</f>
        <v>16286100</v>
      </c>
      <c r="S661" s="388" t="e">
        <f>#REF!/N661</f>
        <v>#REF!</v>
      </c>
      <c r="T661" s="388" t="e">
        <f>P661/#REF!</f>
        <v>#REF!</v>
      </c>
      <c r="U661" s="388">
        <f t="shared" si="97"/>
        <v>1.0960214916621327</v>
      </c>
      <c r="V661" s="388">
        <f t="shared" si="97"/>
        <v>0.7496779617575444</v>
      </c>
      <c r="W661" s="4"/>
    </row>
    <row r="662" spans="1:23" ht="21.75" customHeight="1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281"/>
      <c r="L662" s="535" t="s">
        <v>490</v>
      </c>
      <c r="M662" s="536"/>
      <c r="N662" s="282">
        <f>N661+N124+N97</f>
        <v>6681024</v>
      </c>
      <c r="O662" s="282">
        <f>O661+O124+O97</f>
        <v>8214400</v>
      </c>
      <c r="P662" s="431">
        <f>P661+P124+P97</f>
        <v>21072441</v>
      </c>
      <c r="Q662" s="282">
        <f>Q661+Q124+Q97</f>
        <v>22760128</v>
      </c>
      <c r="R662" s="282">
        <f>R661+R124+R97</f>
        <v>17322100</v>
      </c>
      <c r="S662" s="401" t="e">
        <f>#REF!/N662</f>
        <v>#REF!</v>
      </c>
      <c r="T662" s="401" t="e">
        <f>P662/#REF!</f>
        <v>#REF!</v>
      </c>
      <c r="U662" s="401">
        <f t="shared" si="97"/>
        <v>1.0800897722290455</v>
      </c>
      <c r="V662" s="401">
        <f t="shared" si="97"/>
        <v>0.7610721697171474</v>
      </c>
      <c r="W662" s="4"/>
    </row>
    <row r="663" spans="1:2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91"/>
      <c r="O663" s="1"/>
      <c r="P663" s="433"/>
      <c r="Q663" s="5"/>
      <c r="R663" s="5"/>
      <c r="S663" s="376"/>
      <c r="T663" s="376"/>
      <c r="U663" s="376"/>
      <c r="V663" s="376"/>
      <c r="W663" s="4"/>
    </row>
    <row r="664" spans="1:23" ht="12.75">
      <c r="A664" s="178"/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179" t="s">
        <v>0</v>
      </c>
      <c r="O664" s="180" t="s">
        <v>1</v>
      </c>
      <c r="P664" s="462" t="s">
        <v>1</v>
      </c>
      <c r="Q664" s="180" t="s">
        <v>2</v>
      </c>
      <c r="R664" s="180" t="s">
        <v>2</v>
      </c>
      <c r="S664" s="402" t="s">
        <v>554</v>
      </c>
      <c r="T664" s="402" t="s">
        <v>554</v>
      </c>
      <c r="U664" s="402" t="s">
        <v>554</v>
      </c>
      <c r="V664" s="402" t="s">
        <v>554</v>
      </c>
      <c r="W664" s="4"/>
    </row>
    <row r="665" spans="1:23" ht="12.75">
      <c r="A665" s="178"/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363" t="s">
        <v>189</v>
      </c>
      <c r="O665" s="364" t="s">
        <v>229</v>
      </c>
      <c r="P665" s="463" t="s">
        <v>533</v>
      </c>
      <c r="Q665" s="365" t="s">
        <v>543</v>
      </c>
      <c r="R665" s="366" t="s">
        <v>580</v>
      </c>
      <c r="S665" s="403" t="s">
        <v>547</v>
      </c>
      <c r="T665" s="403" t="s">
        <v>548</v>
      </c>
      <c r="U665" s="403" t="s">
        <v>549</v>
      </c>
      <c r="V665" s="403" t="s">
        <v>581</v>
      </c>
      <c r="W665" s="4"/>
    </row>
    <row r="666" spans="1:23" ht="12.75">
      <c r="A666" s="178"/>
      <c r="B666" s="178"/>
      <c r="C666" s="178"/>
      <c r="D666" s="178"/>
      <c r="E666" s="178"/>
      <c r="F666" s="178"/>
      <c r="G666" s="178"/>
      <c r="H666" s="178"/>
      <c r="I666" s="178"/>
      <c r="J666" s="178"/>
      <c r="K666" s="182"/>
      <c r="L666" s="183"/>
      <c r="M666" s="184"/>
      <c r="N666" s="185"/>
      <c r="O666" s="184"/>
      <c r="P666" s="436"/>
      <c r="Q666" s="184"/>
      <c r="R666" s="184"/>
      <c r="S666" s="358"/>
      <c r="T666" s="358"/>
      <c r="U666" s="358"/>
      <c r="V666" s="358"/>
      <c r="W666" s="4"/>
    </row>
    <row r="667" spans="1:23" ht="12.75">
      <c r="A667" s="186" t="s">
        <v>39</v>
      </c>
      <c r="B667" s="186"/>
      <c r="C667" s="178"/>
      <c r="D667" s="178"/>
      <c r="E667" s="178"/>
      <c r="F667" s="178"/>
      <c r="G667" s="178"/>
      <c r="H667" s="178"/>
      <c r="I667" s="178"/>
      <c r="J667" s="178"/>
      <c r="K667" s="184" t="s">
        <v>74</v>
      </c>
      <c r="L667" s="184"/>
      <c r="M667" s="184" t="s">
        <v>40</v>
      </c>
      <c r="N667" s="185">
        <f>N36+N48+N55+N71+N95+N122+N132-N196+N213+N220+N235+N305+N619-N157</f>
        <v>2724355</v>
      </c>
      <c r="O667" s="185">
        <f>O36+O48+O55+O71+O95+O122+O132-O196+O213+O220+O235+O305+O619</f>
        <v>3553900</v>
      </c>
      <c r="P667" s="464">
        <f>P36+P55+P71+P96+P123+P205-P196-P157+P213+P220+P235+P305</f>
        <v>2781045</v>
      </c>
      <c r="Q667" s="368">
        <f>Q36+Q55+Q71+Q95+Q122+Q205-Q196-Q157+Q213+Q220+Q235+Q305</f>
        <v>2503500</v>
      </c>
      <c r="R667" s="368">
        <f>R36+R55+R71+R95+R122+R205-R196-R157+R213+R220+R235+R305</f>
        <v>2503500</v>
      </c>
      <c r="S667" s="358" t="e">
        <f>#REF!/N667</f>
        <v>#REF!</v>
      </c>
      <c r="T667" s="358" t="e">
        <f>P667/#REF!</f>
        <v>#REF!</v>
      </c>
      <c r="U667" s="358">
        <f aca="true" t="shared" si="98" ref="U667:V677">Q667/P667</f>
        <v>0.9002011833681224</v>
      </c>
      <c r="V667" s="358">
        <f t="shared" si="98"/>
        <v>1</v>
      </c>
      <c r="W667" s="4"/>
    </row>
    <row r="668" spans="1:23" ht="12.75">
      <c r="A668" s="187" t="s">
        <v>228</v>
      </c>
      <c r="B668" s="188"/>
      <c r="C668" s="188"/>
      <c r="D668" s="188"/>
      <c r="E668" s="188"/>
      <c r="F668" s="188"/>
      <c r="G668" s="188"/>
      <c r="H668" s="188"/>
      <c r="I668" s="188"/>
      <c r="J668" s="188"/>
      <c r="K668" s="184" t="s">
        <v>74</v>
      </c>
      <c r="L668" s="184"/>
      <c r="M668" s="184" t="s">
        <v>41</v>
      </c>
      <c r="N668" s="185"/>
      <c r="O668" s="185"/>
      <c r="P668" s="464">
        <f>P336</f>
        <v>30000</v>
      </c>
      <c r="Q668" s="368">
        <f>Q336</f>
        <v>5000</v>
      </c>
      <c r="R668" s="368">
        <f>R336</f>
        <v>5000</v>
      </c>
      <c r="S668" s="358" t="e">
        <f>#REF!/N668</f>
        <v>#REF!</v>
      </c>
      <c r="T668" s="358" t="e">
        <f>P668/#REF!</f>
        <v>#REF!</v>
      </c>
      <c r="U668" s="358">
        <f t="shared" si="98"/>
        <v>0.16666666666666666</v>
      </c>
      <c r="V668" s="358">
        <f t="shared" si="98"/>
        <v>1</v>
      </c>
      <c r="W668" s="4"/>
    </row>
    <row r="669" spans="1:23" ht="12.75">
      <c r="A669" s="187" t="s">
        <v>506</v>
      </c>
      <c r="B669" s="188"/>
      <c r="C669" s="188"/>
      <c r="D669" s="188"/>
      <c r="E669" s="188"/>
      <c r="F669" s="188"/>
      <c r="G669" s="188"/>
      <c r="H669" s="188"/>
      <c r="I669" s="188"/>
      <c r="J669" s="188"/>
      <c r="K669" s="184" t="s">
        <v>74</v>
      </c>
      <c r="L669" s="184"/>
      <c r="M669" s="184" t="s">
        <v>42</v>
      </c>
      <c r="N669" s="185">
        <f>N323+N341+N603</f>
        <v>266388</v>
      </c>
      <c r="O669" s="185">
        <f>O323+O341+O603</f>
        <v>251500</v>
      </c>
      <c r="P669" s="464">
        <f>P323+P326+P603</f>
        <v>308000</v>
      </c>
      <c r="Q669" s="368">
        <f>Q323+Q326+Q603</f>
        <v>308000</v>
      </c>
      <c r="R669" s="368">
        <f>R323+R326+R603</f>
        <v>278000</v>
      </c>
      <c r="S669" s="358" t="e">
        <f>#REF!/N669</f>
        <v>#REF!</v>
      </c>
      <c r="T669" s="358" t="e">
        <f>P669/#REF!</f>
        <v>#REF!</v>
      </c>
      <c r="U669" s="358">
        <f t="shared" si="98"/>
        <v>1</v>
      </c>
      <c r="V669" s="358">
        <f t="shared" si="98"/>
        <v>0.9025974025974026</v>
      </c>
      <c r="W669" s="4"/>
    </row>
    <row r="670" spans="1:23" ht="12.75">
      <c r="A670" s="187" t="s">
        <v>507</v>
      </c>
      <c r="B670" s="188"/>
      <c r="C670" s="188"/>
      <c r="D670" s="188"/>
      <c r="E670" s="188"/>
      <c r="F670" s="188"/>
      <c r="G670" s="188"/>
      <c r="H670" s="188"/>
      <c r="I670" s="188"/>
      <c r="J670" s="188"/>
      <c r="K670" s="184" t="s">
        <v>74</v>
      </c>
      <c r="L670" s="184"/>
      <c r="M670" s="184" t="s">
        <v>43</v>
      </c>
      <c r="N670" s="185">
        <f>N157+N196+N239+N250+N261+N274+N281+N289+N345+N473</f>
        <v>1489511</v>
      </c>
      <c r="O670" s="185">
        <f>O196+O247+O297+O354+O504-O493-O494-O496-O497</f>
        <v>1661000</v>
      </c>
      <c r="P670" s="464">
        <f>P157+P196+P239+P250+P261+P274+P281+P289+P345+P473</f>
        <v>13013660</v>
      </c>
      <c r="Q670" s="368">
        <f>Q157+Q196+Q247+Q271+Q285+Q297+Q354+Q474+Q492</f>
        <v>12704028</v>
      </c>
      <c r="R670" s="368">
        <f>R157+R196+R247+R271+R285+R297+R354+R474+R492</f>
        <v>8511000</v>
      </c>
      <c r="S670" s="358" t="e">
        <f>#REF!/N670</f>
        <v>#REF!</v>
      </c>
      <c r="T670" s="358" t="e">
        <f>P670/#REF!</f>
        <v>#REF!</v>
      </c>
      <c r="U670" s="358">
        <f t="shared" si="98"/>
        <v>0.9762071546359748</v>
      </c>
      <c r="V670" s="358">
        <f t="shared" si="98"/>
        <v>0.6699449969726137</v>
      </c>
      <c r="W670" s="4"/>
    </row>
    <row r="671" spans="1:23" ht="12.75">
      <c r="A671" s="187" t="s">
        <v>508</v>
      </c>
      <c r="B671" s="188"/>
      <c r="C671" s="188"/>
      <c r="D671" s="188"/>
      <c r="E671" s="188"/>
      <c r="F671" s="188"/>
      <c r="G671" s="188"/>
      <c r="H671" s="188"/>
      <c r="I671" s="188"/>
      <c r="J671" s="188"/>
      <c r="K671" s="184" t="s">
        <v>74</v>
      </c>
      <c r="L671" s="184"/>
      <c r="M671" s="184" t="s">
        <v>44</v>
      </c>
      <c r="N671" s="185">
        <f>N373+N401+N429+N452+N469</f>
        <v>829303</v>
      </c>
      <c r="O671" s="185">
        <f>O373+O401+O429+O452+O469</f>
        <v>846000</v>
      </c>
      <c r="P671" s="464">
        <f>P373+P401+P429+P452+P469</f>
        <v>1787736</v>
      </c>
      <c r="Q671" s="368">
        <f>Q373+Q401+Q429+Q452+Q469</f>
        <v>1097600</v>
      </c>
      <c r="R671" s="368">
        <f>R373+R401+R429+R452+R469</f>
        <v>1057600</v>
      </c>
      <c r="S671" s="358" t="e">
        <f>#REF!/N671</f>
        <v>#REF!</v>
      </c>
      <c r="T671" s="358" t="e">
        <f>P671/#REF!</f>
        <v>#REF!</v>
      </c>
      <c r="U671" s="358">
        <f t="shared" si="98"/>
        <v>0.6139608980296867</v>
      </c>
      <c r="V671" s="358">
        <f t="shared" si="98"/>
        <v>0.9635568513119533</v>
      </c>
      <c r="W671" s="4"/>
    </row>
    <row r="672" spans="1:23" ht="12.75">
      <c r="A672" s="187" t="s">
        <v>505</v>
      </c>
      <c r="B672" s="188"/>
      <c r="C672" s="188"/>
      <c r="D672" s="188"/>
      <c r="E672" s="188"/>
      <c r="F672" s="188"/>
      <c r="G672" s="188"/>
      <c r="H672" s="188"/>
      <c r="I672" s="188"/>
      <c r="J672" s="188"/>
      <c r="K672" s="184" t="s">
        <v>74</v>
      </c>
      <c r="L672" s="184"/>
      <c r="M672" s="184" t="s">
        <v>45</v>
      </c>
      <c r="N672" s="185">
        <f>N411+N436+N493+N494+N496+N497+N512+N540</f>
        <v>661674</v>
      </c>
      <c r="O672" s="185">
        <f>O411+O436+O493+O494+O496+O497+O512+O540+O80</f>
        <v>1295000</v>
      </c>
      <c r="P672" s="464">
        <f>P411+P436+P493+P494+P496+P497+P512+P540+P80+P415</f>
        <v>1885000</v>
      </c>
      <c r="Q672" s="368">
        <f>Q80+Q411+Q419+Q436+Q493+Q494+Q496+Q497+Q498+Q499+Q500+Q501+Q502+Q540</f>
        <v>4875000</v>
      </c>
      <c r="R672" s="368">
        <f>R80+R411+R419+R436+R493+R494+R496+R497+R498+R499+R500+R501+R502+R540</f>
        <v>3670000</v>
      </c>
      <c r="S672" s="358" t="e">
        <f>#REF!/N672</f>
        <v>#REF!</v>
      </c>
      <c r="T672" s="358" t="e">
        <f>P672/#REF!</f>
        <v>#REF!</v>
      </c>
      <c r="U672" s="358">
        <f t="shared" si="98"/>
        <v>2.586206896551724</v>
      </c>
      <c r="V672" s="358">
        <f t="shared" si="98"/>
        <v>0.7528205128205128</v>
      </c>
      <c r="W672" s="4"/>
    </row>
    <row r="673" spans="1:23" ht="12.75">
      <c r="A673" s="583" t="s">
        <v>509</v>
      </c>
      <c r="B673" s="583"/>
      <c r="C673" s="583"/>
      <c r="D673" s="583"/>
      <c r="E673" s="583"/>
      <c r="F673" s="583"/>
      <c r="G673" s="583"/>
      <c r="H673" s="583"/>
      <c r="I673" s="583"/>
      <c r="J673" s="584"/>
      <c r="K673" s="184" t="s">
        <v>74</v>
      </c>
      <c r="L673" s="184"/>
      <c r="M673" s="184" t="s">
        <v>46</v>
      </c>
      <c r="N673" s="185">
        <f>N659</f>
        <v>50150</v>
      </c>
      <c r="O673" s="185">
        <f>O659</f>
        <v>68000</v>
      </c>
      <c r="P673" s="464">
        <f>P659</f>
        <v>109000</v>
      </c>
      <c r="Q673" s="368">
        <f>Q659</f>
        <v>109000</v>
      </c>
      <c r="R673" s="368">
        <f>R659</f>
        <v>109000</v>
      </c>
      <c r="S673" s="358" t="e">
        <f>#REF!/N673</f>
        <v>#REF!</v>
      </c>
      <c r="T673" s="358" t="e">
        <f>P673/#REF!</f>
        <v>#REF!</v>
      </c>
      <c r="U673" s="358">
        <f t="shared" si="98"/>
        <v>1</v>
      </c>
      <c r="V673" s="358">
        <f t="shared" si="98"/>
        <v>1</v>
      </c>
      <c r="W673" s="4"/>
    </row>
    <row r="674" spans="1:23" ht="12.75">
      <c r="A674" s="580" t="s">
        <v>510</v>
      </c>
      <c r="B674" s="581"/>
      <c r="C674" s="581"/>
      <c r="D674" s="581"/>
      <c r="E674" s="581"/>
      <c r="F674" s="581"/>
      <c r="G674" s="581"/>
      <c r="H674" s="581"/>
      <c r="I674" s="581"/>
      <c r="J674" s="582"/>
      <c r="K674" s="184" t="s">
        <v>74</v>
      </c>
      <c r="L674" s="184"/>
      <c r="M674" s="184" t="s">
        <v>130</v>
      </c>
      <c r="N674" s="185">
        <f>N584+N595</f>
        <v>180266</v>
      </c>
      <c r="O674" s="185">
        <f>O584+O595</f>
        <v>150000</v>
      </c>
      <c r="P674" s="464">
        <f>P584+P595</f>
        <v>190000</v>
      </c>
      <c r="Q674" s="368">
        <f>Q584+Q595</f>
        <v>190000</v>
      </c>
      <c r="R674" s="368">
        <f>R584+R595</f>
        <v>190000</v>
      </c>
      <c r="S674" s="358" t="e">
        <f>#REF!/N674</f>
        <v>#REF!</v>
      </c>
      <c r="T674" s="358" t="e">
        <f>P674/#REF!</f>
        <v>#REF!</v>
      </c>
      <c r="U674" s="358">
        <f t="shared" si="98"/>
        <v>1</v>
      </c>
      <c r="V674" s="358">
        <f t="shared" si="98"/>
        <v>1</v>
      </c>
      <c r="W674" s="4"/>
    </row>
    <row r="675" spans="1:23" ht="12.75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84" t="s">
        <v>74</v>
      </c>
      <c r="L675" s="184"/>
      <c r="M675" s="184" t="s">
        <v>47</v>
      </c>
      <c r="N675" s="185">
        <f>N555+N564</f>
        <v>168431</v>
      </c>
      <c r="O675" s="185">
        <f>O555+O564</f>
        <v>206000</v>
      </c>
      <c r="P675" s="464">
        <f>P555+P564</f>
        <v>333000</v>
      </c>
      <c r="Q675" s="368">
        <f>Q555+Q564</f>
        <v>333000</v>
      </c>
      <c r="R675" s="368">
        <f>R555+R564</f>
        <v>363000</v>
      </c>
      <c r="S675" s="358" t="e">
        <f>#REF!/N675</f>
        <v>#REF!</v>
      </c>
      <c r="T675" s="358" t="e">
        <f>P675/#REF!</f>
        <v>#REF!</v>
      </c>
      <c r="U675" s="358">
        <f t="shared" si="98"/>
        <v>1</v>
      </c>
      <c r="V675" s="358">
        <f t="shared" si="98"/>
        <v>1.09009009009009</v>
      </c>
      <c r="W675" s="4"/>
    </row>
    <row r="676" spans="1:23" ht="12.75">
      <c r="A676" s="178"/>
      <c r="B676" s="178"/>
      <c r="C676" s="178"/>
      <c r="D676" s="178"/>
      <c r="E676" s="178"/>
      <c r="F676" s="178"/>
      <c r="G676" s="178"/>
      <c r="H676" s="178"/>
      <c r="I676" s="178"/>
      <c r="J676" s="178"/>
      <c r="K676" s="184" t="s">
        <v>74</v>
      </c>
      <c r="L676" s="184"/>
      <c r="M676" s="184" t="s">
        <v>48</v>
      </c>
      <c r="N676" s="185">
        <f>N573+N612+N648</f>
        <v>310946</v>
      </c>
      <c r="O676" s="185">
        <f>O573+O612+O648</f>
        <v>183000</v>
      </c>
      <c r="P676" s="464">
        <f>P573+P612+P619</f>
        <v>635000</v>
      </c>
      <c r="Q676" s="368">
        <f>Q573+Q612+Q619</f>
        <v>635000</v>
      </c>
      <c r="R676" s="368">
        <f>R573+R612+R619</f>
        <v>635000</v>
      </c>
      <c r="S676" s="358" t="e">
        <f>#REF!/N676</f>
        <v>#REF!</v>
      </c>
      <c r="T676" s="358" t="e">
        <f>P676/#REF!</f>
        <v>#REF!</v>
      </c>
      <c r="U676" s="358">
        <f t="shared" si="98"/>
        <v>1</v>
      </c>
      <c r="V676" s="358">
        <f t="shared" si="98"/>
        <v>1</v>
      </c>
      <c r="W676" s="4"/>
    </row>
    <row r="677" spans="1:2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91">
        <f>SUM(N667:N676)</f>
        <v>6681024</v>
      </c>
      <c r="O677" s="91">
        <f>SUM(O667:O676)</f>
        <v>8214400</v>
      </c>
      <c r="P677" s="455">
        <f>SUM(P667:P676)</f>
        <v>21072441</v>
      </c>
      <c r="Q677" s="92">
        <f>SUM(Q667:Q676)</f>
        <v>22760128</v>
      </c>
      <c r="R677" s="92">
        <f>SUM(R667:R676)</f>
        <v>17322100</v>
      </c>
      <c r="S677" s="376" t="e">
        <f>#REF!/N677</f>
        <v>#REF!</v>
      </c>
      <c r="T677" s="376" t="e">
        <f>P677/#REF!</f>
        <v>#REF!</v>
      </c>
      <c r="U677" s="376">
        <f t="shared" si="98"/>
        <v>1.0800897722290455</v>
      </c>
      <c r="V677" s="376">
        <f t="shared" si="98"/>
        <v>0.7610721697171474</v>
      </c>
      <c r="W677" s="4"/>
    </row>
    <row r="678" spans="1:2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91"/>
      <c r="O678" s="91"/>
      <c r="P678" s="92"/>
      <c r="Q678" s="455"/>
      <c r="R678" s="92"/>
      <c r="S678" s="92"/>
      <c r="T678" s="376"/>
      <c r="U678" s="376"/>
      <c r="V678" s="376"/>
      <c r="W678" s="376"/>
      <c r="X678" s="4"/>
    </row>
    <row r="679" spans="1:2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60" t="s">
        <v>144</v>
      </c>
      <c r="N679" s="91"/>
      <c r="O679" s="91"/>
      <c r="P679" s="92"/>
      <c r="Q679" s="455"/>
      <c r="R679" s="92"/>
      <c r="S679" s="92"/>
      <c r="T679" s="376"/>
      <c r="U679" s="376"/>
      <c r="V679" s="376"/>
      <c r="W679" s="376"/>
      <c r="X679" s="4"/>
    </row>
    <row r="680" spans="1:24" ht="12.75">
      <c r="A680" s="1" t="s">
        <v>618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91"/>
      <c r="O680" s="91"/>
      <c r="P680" s="92"/>
      <c r="Q680" s="455"/>
      <c r="R680" s="92"/>
      <c r="S680" s="92"/>
      <c r="T680" s="376"/>
      <c r="U680" s="376"/>
      <c r="V680" s="376"/>
      <c r="W680" s="376"/>
      <c r="X680" s="4"/>
    </row>
    <row r="681" spans="1:2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91"/>
      <c r="O681" s="91"/>
      <c r="P681" s="189"/>
      <c r="Q681" s="455"/>
      <c r="R681" s="92"/>
      <c r="S681" s="92"/>
      <c r="T681" s="376"/>
      <c r="U681" s="376"/>
      <c r="V681" s="376"/>
      <c r="W681" s="376"/>
      <c r="X681" s="4"/>
    </row>
    <row r="682" spans="1:2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2" t="s">
        <v>163</v>
      </c>
      <c r="N682" s="91"/>
      <c r="O682" s="91"/>
      <c r="P682" s="189"/>
      <c r="Q682" s="455"/>
      <c r="R682" s="92"/>
      <c r="S682" s="92"/>
      <c r="T682" s="376"/>
      <c r="U682" s="376"/>
      <c r="V682" s="376"/>
      <c r="W682" s="376"/>
      <c r="X682" s="181"/>
    </row>
    <row r="683" spans="1:24" ht="12.75">
      <c r="A683" s="1" t="s">
        <v>616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92"/>
      <c r="Q683" s="433"/>
      <c r="R683" s="5"/>
      <c r="S683" s="5"/>
      <c r="T683" s="376"/>
      <c r="U683" s="376"/>
      <c r="V683" s="376"/>
      <c r="W683" s="376"/>
      <c r="X683" s="181"/>
    </row>
    <row r="684" spans="1:24" ht="12.75">
      <c r="A684" s="6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92"/>
      <c r="Q684" s="433"/>
      <c r="R684" s="5"/>
      <c r="S684" s="5"/>
      <c r="T684" s="376"/>
      <c r="U684" s="376"/>
      <c r="V684" s="376"/>
      <c r="W684" s="376"/>
      <c r="X684" s="181"/>
    </row>
    <row r="685" spans="1:2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92"/>
      <c r="Q685" s="433"/>
      <c r="R685" s="5"/>
      <c r="S685" s="5"/>
      <c r="T685" s="376"/>
      <c r="U685" s="376"/>
      <c r="V685" s="376"/>
      <c r="W685" s="376"/>
      <c r="X685" s="181"/>
    </row>
    <row r="686" spans="1:24" ht="12.75">
      <c r="A686" s="1" t="s">
        <v>668</v>
      </c>
      <c r="B686" s="1"/>
      <c r="C686" s="1"/>
      <c r="D686" s="1"/>
      <c r="E686" s="1"/>
      <c r="F686" s="1"/>
      <c r="G686" s="1"/>
      <c r="H686" s="1"/>
      <c r="I686" s="1"/>
      <c r="J686" s="1"/>
      <c r="K686" s="504" t="s">
        <v>193</v>
      </c>
      <c r="L686" s="504"/>
      <c r="M686" s="504"/>
      <c r="N686" s="504"/>
      <c r="O686" s="504"/>
      <c r="P686" s="504"/>
      <c r="Q686" s="504"/>
      <c r="R686" s="504"/>
      <c r="S686" s="504"/>
      <c r="T686" s="504"/>
      <c r="U686" s="504"/>
      <c r="V686" s="504"/>
      <c r="W686" s="376"/>
      <c r="X686" s="181"/>
    </row>
    <row r="687" spans="1:24" ht="12.75">
      <c r="A687" s="1" t="s">
        <v>669</v>
      </c>
      <c r="B687" s="1"/>
      <c r="C687" s="1"/>
      <c r="D687" s="1"/>
      <c r="E687" s="1"/>
      <c r="F687" s="1"/>
      <c r="G687" s="1"/>
      <c r="H687" s="1"/>
      <c r="I687" s="1"/>
      <c r="J687" s="1"/>
      <c r="K687" s="504" t="s">
        <v>197</v>
      </c>
      <c r="L687" s="504"/>
      <c r="M687" s="504"/>
      <c r="N687" s="504"/>
      <c r="O687" s="504"/>
      <c r="P687" s="504"/>
      <c r="Q687" s="504"/>
      <c r="R687" s="504"/>
      <c r="S687" s="504"/>
      <c r="T687" s="504"/>
      <c r="U687" s="504"/>
      <c r="V687" s="504"/>
      <c r="W687" s="376"/>
      <c r="X687" s="181"/>
    </row>
    <row r="688" spans="1:24" ht="12.75">
      <c r="A688" s="1" t="s">
        <v>670</v>
      </c>
      <c r="B688" s="1"/>
      <c r="C688" s="1"/>
      <c r="D688" s="1" t="s">
        <v>666</v>
      </c>
      <c r="E688" s="1"/>
      <c r="F688" s="1"/>
      <c r="G688" s="1"/>
      <c r="H688" s="1"/>
      <c r="I688" s="1"/>
      <c r="J688" s="1"/>
      <c r="K688" s="504" t="s">
        <v>192</v>
      </c>
      <c r="L688" s="504"/>
      <c r="M688" s="504"/>
      <c r="N688" s="504"/>
      <c r="O688" s="504"/>
      <c r="P688" s="504"/>
      <c r="Q688" s="504"/>
      <c r="R688" s="504"/>
      <c r="S688" s="504"/>
      <c r="T688" s="504"/>
      <c r="U688" s="504"/>
      <c r="V688" s="504"/>
      <c r="W688" s="376"/>
      <c r="X688" s="181"/>
    </row>
    <row r="689" spans="1:24" ht="12.75">
      <c r="A689" s="504"/>
      <c r="B689" s="504"/>
      <c r="C689" s="504"/>
      <c r="D689" s="504"/>
      <c r="E689" s="504"/>
      <c r="F689" s="504"/>
      <c r="G689" s="504"/>
      <c r="H689" s="504"/>
      <c r="I689" s="504"/>
      <c r="J689" s="504"/>
      <c r="K689" s="504"/>
      <c r="L689" s="504"/>
      <c r="M689" s="504"/>
      <c r="N689" s="504"/>
      <c r="O689" s="504"/>
      <c r="P689" s="504"/>
      <c r="Q689" s="504"/>
      <c r="R689" s="504"/>
      <c r="S689" s="5"/>
      <c r="T689" s="376"/>
      <c r="U689" s="376"/>
      <c r="V689" s="376"/>
      <c r="W689" s="376"/>
      <c r="X689" s="181"/>
    </row>
    <row r="690" spans="1:24" ht="12.75">
      <c r="A690" s="504"/>
      <c r="B690" s="504"/>
      <c r="C690" s="504"/>
      <c r="D690" s="504"/>
      <c r="E690" s="504"/>
      <c r="F690" s="504"/>
      <c r="G690" s="504"/>
      <c r="H690" s="504"/>
      <c r="I690" s="504"/>
      <c r="J690" s="504"/>
      <c r="K690" s="504"/>
      <c r="L690" s="504"/>
      <c r="M690" s="504"/>
      <c r="N690" s="504"/>
      <c r="O690" s="504"/>
      <c r="P690" s="504"/>
      <c r="Q690" s="504"/>
      <c r="R690" s="504"/>
      <c r="S690" s="5"/>
      <c r="T690" s="376"/>
      <c r="U690" s="376"/>
      <c r="V690" s="376"/>
      <c r="W690" s="376"/>
      <c r="X690" s="181"/>
    </row>
    <row r="691" spans="1:24" ht="12.75">
      <c r="A691" s="504"/>
      <c r="B691" s="504"/>
      <c r="C691" s="504"/>
      <c r="D691" s="504"/>
      <c r="E691" s="504"/>
      <c r="F691" s="504"/>
      <c r="G691" s="504"/>
      <c r="H691" s="504"/>
      <c r="I691" s="504"/>
      <c r="J691" s="504"/>
      <c r="K691" s="504"/>
      <c r="L691" s="504"/>
      <c r="M691" s="504"/>
      <c r="N691" s="504"/>
      <c r="O691" s="504"/>
      <c r="P691" s="504"/>
      <c r="Q691" s="504"/>
      <c r="R691" s="504"/>
      <c r="S691" s="5"/>
      <c r="T691" s="376"/>
      <c r="U691" s="376"/>
      <c r="V691" s="376"/>
      <c r="W691" s="376"/>
      <c r="X691" s="181"/>
    </row>
    <row r="692" spans="1:2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92"/>
      <c r="Q692" s="433"/>
      <c r="R692" s="5"/>
      <c r="S692" s="5"/>
      <c r="T692" s="376"/>
      <c r="U692" s="376"/>
      <c r="V692" s="376"/>
      <c r="W692" s="376"/>
      <c r="X692" s="181"/>
    </row>
    <row r="693" spans="1:2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92"/>
      <c r="Q693" s="433"/>
      <c r="R693" s="5"/>
      <c r="S693" s="5"/>
      <c r="T693" s="376"/>
      <c r="U693" s="376"/>
      <c r="V693" s="376"/>
      <c r="W693" s="376"/>
      <c r="X693" s="181"/>
    </row>
    <row r="694" spans="1:2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92"/>
      <c r="Q694" s="433"/>
      <c r="R694" s="5"/>
      <c r="S694" s="5"/>
      <c r="T694" s="376"/>
      <c r="U694" s="376"/>
      <c r="V694" s="376"/>
      <c r="W694" s="376"/>
      <c r="X694" s="181"/>
    </row>
    <row r="695" spans="1:2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92"/>
      <c r="Q695" s="433"/>
      <c r="R695" s="5"/>
      <c r="S695" s="5"/>
      <c r="T695" s="376"/>
      <c r="U695" s="376"/>
      <c r="V695" s="376"/>
      <c r="W695" s="376"/>
      <c r="X695" s="4"/>
    </row>
    <row r="696" spans="1:2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92"/>
      <c r="Q696" s="433"/>
      <c r="R696" s="5"/>
      <c r="S696" s="5"/>
      <c r="T696" s="376"/>
      <c r="U696" s="376"/>
      <c r="V696" s="376"/>
      <c r="W696" s="376"/>
      <c r="X696" s="4"/>
    </row>
    <row r="697" spans="1:2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92"/>
      <c r="Q697" s="433"/>
      <c r="R697" s="5"/>
      <c r="S697" s="5"/>
      <c r="T697" s="376"/>
      <c r="U697" s="376"/>
      <c r="V697" s="376"/>
      <c r="W697" s="376"/>
      <c r="X697" s="4"/>
    </row>
    <row r="698" spans="1:2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92"/>
      <c r="Q698" s="433"/>
      <c r="R698" s="5"/>
      <c r="S698" s="5"/>
      <c r="T698" s="376"/>
      <c r="U698" s="376"/>
      <c r="V698" s="376"/>
      <c r="W698" s="376"/>
      <c r="X698" s="4"/>
    </row>
    <row r="699" spans="1:2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92"/>
      <c r="Q699" s="433"/>
      <c r="R699" s="5"/>
      <c r="S699" s="5"/>
      <c r="T699" s="376"/>
      <c r="U699" s="376"/>
      <c r="V699" s="376"/>
      <c r="W699" s="376"/>
      <c r="X699" s="4"/>
    </row>
    <row r="700" spans="1:2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92"/>
      <c r="Q700" s="433"/>
      <c r="R700" s="5"/>
      <c r="S700" s="5"/>
      <c r="T700" s="376"/>
      <c r="U700" s="376"/>
      <c r="V700" s="376"/>
      <c r="W700" s="376"/>
      <c r="X700" s="4"/>
    </row>
    <row r="701" spans="1:2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92"/>
      <c r="Q701" s="433"/>
      <c r="R701" s="5"/>
      <c r="S701" s="5"/>
      <c r="T701" s="376"/>
      <c r="U701" s="376"/>
      <c r="V701" s="376"/>
      <c r="W701" s="376"/>
      <c r="X701" s="190"/>
    </row>
    <row r="702" spans="1:2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92"/>
      <c r="Q702" s="433"/>
      <c r="R702" s="5"/>
      <c r="S702" s="5"/>
      <c r="T702" s="376"/>
      <c r="U702" s="376"/>
      <c r="V702" s="376"/>
      <c r="W702" s="376"/>
      <c r="X702" s="4"/>
    </row>
    <row r="703" spans="1:2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92"/>
      <c r="Q703" s="433"/>
      <c r="R703" s="5"/>
      <c r="S703" s="5"/>
      <c r="T703" s="376"/>
      <c r="U703" s="376"/>
      <c r="V703" s="376"/>
      <c r="W703" s="376"/>
      <c r="X703" s="4"/>
    </row>
    <row r="704" spans="1:2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92"/>
      <c r="Q704" s="433"/>
      <c r="R704" s="5"/>
      <c r="S704" s="5"/>
      <c r="T704" s="376"/>
      <c r="U704" s="376"/>
      <c r="V704" s="376"/>
      <c r="W704" s="376"/>
      <c r="X704" s="4"/>
    </row>
    <row r="705" spans="1:2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92"/>
      <c r="Q705" s="433"/>
      <c r="R705" s="5"/>
      <c r="S705" s="5"/>
      <c r="T705" s="376"/>
      <c r="U705" s="376"/>
      <c r="V705" s="376"/>
      <c r="W705" s="376"/>
      <c r="X705" s="4"/>
    </row>
    <row r="706" spans="1:2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92"/>
      <c r="Q706" s="433"/>
      <c r="R706" s="5"/>
      <c r="S706" s="5"/>
      <c r="T706" s="376"/>
      <c r="U706" s="376"/>
      <c r="V706" s="376"/>
      <c r="W706" s="376"/>
      <c r="X706" s="4"/>
    </row>
    <row r="707" spans="1:2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92"/>
      <c r="Q707" s="433"/>
      <c r="R707" s="5"/>
      <c r="S707" s="5"/>
      <c r="T707" s="376"/>
      <c r="U707" s="376"/>
      <c r="V707" s="376"/>
      <c r="W707" s="376"/>
      <c r="X707" s="4"/>
    </row>
    <row r="708" spans="1:2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92"/>
      <c r="Q708" s="433"/>
      <c r="R708" s="5"/>
      <c r="S708" s="5"/>
      <c r="T708" s="376"/>
      <c r="U708" s="376"/>
      <c r="V708" s="376"/>
      <c r="W708" s="376"/>
      <c r="X708" s="4"/>
    </row>
    <row r="709" spans="1:2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92"/>
      <c r="Q709" s="433"/>
      <c r="R709" s="5"/>
      <c r="S709" s="5"/>
      <c r="T709" s="376"/>
      <c r="U709" s="376"/>
      <c r="V709" s="376"/>
      <c r="W709" s="376"/>
      <c r="X709" s="4"/>
    </row>
    <row r="710" spans="1:2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92"/>
      <c r="Q710" s="433"/>
      <c r="R710" s="5"/>
      <c r="S710" s="5"/>
      <c r="T710" s="376"/>
      <c r="U710" s="376"/>
      <c r="V710" s="376"/>
      <c r="W710" s="376"/>
      <c r="X710" s="4"/>
    </row>
    <row r="711" ht="12.75">
      <c r="X711" s="4"/>
    </row>
    <row r="712" ht="12.75">
      <c r="X712" s="4"/>
    </row>
    <row r="713" ht="12.75">
      <c r="X713" s="4"/>
    </row>
    <row r="714" ht="12.75">
      <c r="X714" s="4"/>
    </row>
    <row r="715" ht="12.75">
      <c r="X715" s="4"/>
    </row>
    <row r="716" ht="12.75">
      <c r="X716" s="4"/>
    </row>
    <row r="717" ht="12.75">
      <c r="X717" s="4"/>
    </row>
    <row r="718" ht="12.75">
      <c r="X718" s="4"/>
    </row>
    <row r="719" ht="12.75">
      <c r="X719" s="4"/>
    </row>
    <row r="720" ht="12.75">
      <c r="X720" s="4"/>
    </row>
    <row r="721" ht="12.75">
      <c r="X721" s="4"/>
    </row>
    <row r="722" ht="12.75">
      <c r="X722" s="4"/>
    </row>
    <row r="723" ht="12.75">
      <c r="X723" s="4"/>
    </row>
    <row r="724" ht="12.75">
      <c r="X724" s="4"/>
    </row>
    <row r="725" ht="12.75">
      <c r="X725" s="4"/>
    </row>
    <row r="726" ht="12.75">
      <c r="X726" s="4"/>
    </row>
    <row r="727" ht="12.75">
      <c r="X727" s="4"/>
    </row>
    <row r="728" ht="12.75">
      <c r="X728" s="4"/>
    </row>
    <row r="729" ht="12.75">
      <c r="X729" s="4"/>
    </row>
    <row r="730" ht="12.75">
      <c r="X730" s="4"/>
    </row>
    <row r="731" ht="12.75">
      <c r="X731" s="4"/>
    </row>
    <row r="732" ht="12.75">
      <c r="X732" s="4"/>
    </row>
    <row r="733" ht="12.75">
      <c r="X733" s="4"/>
    </row>
    <row r="734" ht="12.75">
      <c r="X734" s="4"/>
    </row>
    <row r="735" ht="12.75">
      <c r="X735" s="4"/>
    </row>
    <row r="736" ht="12.75">
      <c r="X736" s="4"/>
    </row>
    <row r="737" ht="12.75">
      <c r="X737" s="4"/>
    </row>
    <row r="738" ht="12.75">
      <c r="X738" s="4"/>
    </row>
    <row r="739" ht="12.75">
      <c r="X739" s="4"/>
    </row>
    <row r="740" ht="12.75">
      <c r="X740" s="4"/>
    </row>
    <row r="741" ht="12.75">
      <c r="X741" s="4"/>
    </row>
    <row r="742" ht="12.75">
      <c r="X742" s="4"/>
    </row>
    <row r="743" ht="12.75">
      <c r="X743" s="4"/>
    </row>
    <row r="744" ht="12.75">
      <c r="X744" s="4"/>
    </row>
    <row r="745" ht="12.75">
      <c r="X745" s="4"/>
    </row>
    <row r="746" ht="12.75">
      <c r="X746" s="4"/>
    </row>
    <row r="747" ht="12.75">
      <c r="X747" s="4"/>
    </row>
    <row r="748" ht="12.75">
      <c r="X748" s="4"/>
    </row>
    <row r="749" ht="12.75">
      <c r="X749" s="4"/>
    </row>
    <row r="750" ht="12.75">
      <c r="X750" s="4"/>
    </row>
    <row r="751" ht="12.75">
      <c r="X751" s="4"/>
    </row>
    <row r="752" ht="12.75">
      <c r="X752" s="4"/>
    </row>
    <row r="753" ht="12.75">
      <c r="X753" s="4"/>
    </row>
    <row r="754" ht="12.75">
      <c r="X754" s="4"/>
    </row>
    <row r="755" ht="12.75">
      <c r="X755" s="4"/>
    </row>
    <row r="756" ht="12.75">
      <c r="X756" s="4"/>
    </row>
    <row r="757" ht="12.75">
      <c r="X757" s="4"/>
    </row>
    <row r="758" ht="12.75">
      <c r="X758" s="4"/>
    </row>
    <row r="759" ht="12.75">
      <c r="X759" s="4"/>
    </row>
    <row r="760" ht="12.75">
      <c r="X760" s="4"/>
    </row>
    <row r="761" ht="12.75">
      <c r="X761" s="4"/>
    </row>
    <row r="762" ht="12.75">
      <c r="X762" s="4"/>
    </row>
    <row r="763" ht="12.75">
      <c r="X763" s="4"/>
    </row>
    <row r="764" ht="12.75">
      <c r="X764" s="4"/>
    </row>
    <row r="765" ht="12.75">
      <c r="X765" s="4"/>
    </row>
    <row r="766" ht="12.75">
      <c r="X766" s="4"/>
    </row>
    <row r="767" ht="12.75">
      <c r="X767" s="4"/>
    </row>
    <row r="768" ht="12.75">
      <c r="X768" s="4"/>
    </row>
  </sheetData>
  <sheetProtection/>
  <mergeCells count="210">
    <mergeCell ref="L283:M283"/>
    <mergeCell ref="L292:M292"/>
    <mergeCell ref="L443:M443"/>
    <mergeCell ref="U39:V39"/>
    <mergeCell ref="L288:M288"/>
    <mergeCell ref="L287:M287"/>
    <mergeCell ref="L88:M88"/>
    <mergeCell ref="L94:M94"/>
    <mergeCell ref="L91:M91"/>
    <mergeCell ref="L106:M106"/>
    <mergeCell ref="L228:M228"/>
    <mergeCell ref="L139:M139"/>
    <mergeCell ref="L112:M112"/>
    <mergeCell ref="S39:T39"/>
    <mergeCell ref="L135:M135"/>
    <mergeCell ref="L133:M133"/>
    <mergeCell ref="L134:M134"/>
    <mergeCell ref="L90:M90"/>
    <mergeCell ref="L93:M93"/>
    <mergeCell ref="L99:M99"/>
    <mergeCell ref="L101:M101"/>
    <mergeCell ref="L138:M138"/>
    <mergeCell ref="L142:M142"/>
    <mergeCell ref="L207:M207"/>
    <mergeCell ref="L148:M148"/>
    <mergeCell ref="L116:M116"/>
    <mergeCell ref="L123:M123"/>
    <mergeCell ref="L120:M120"/>
    <mergeCell ref="L105:M105"/>
    <mergeCell ref="L146:M146"/>
    <mergeCell ref="A691:R691"/>
    <mergeCell ref="A689:R689"/>
    <mergeCell ref="A690:R690"/>
    <mergeCell ref="L542:M542"/>
    <mergeCell ref="L579:M579"/>
    <mergeCell ref="L566:M566"/>
    <mergeCell ref="L575:M575"/>
    <mergeCell ref="A674:J674"/>
    <mergeCell ref="L586:M586"/>
    <mergeCell ref="A673:J673"/>
    <mergeCell ref="L376:M376"/>
    <mergeCell ref="L348:M348"/>
    <mergeCell ref="L403:M403"/>
    <mergeCell ref="L411:M411"/>
    <mergeCell ref="L381:M381"/>
    <mergeCell ref="L383:M383"/>
    <mergeCell ref="L353:M353"/>
    <mergeCell ref="L408:M408"/>
    <mergeCell ref="L410:M410"/>
    <mergeCell ref="L382:M382"/>
    <mergeCell ref="L323:M323"/>
    <mergeCell ref="L343:N343"/>
    <mergeCell ref="L336:M336"/>
    <mergeCell ref="L340:M340"/>
    <mergeCell ref="L338:M338"/>
    <mergeCell ref="L339:M339"/>
    <mergeCell ref="L334:M334"/>
    <mergeCell ref="L67:M67"/>
    <mergeCell ref="L79:M79"/>
    <mergeCell ref="L76:M76"/>
    <mergeCell ref="L70:M70"/>
    <mergeCell ref="L78:M78"/>
    <mergeCell ref="L171:M171"/>
    <mergeCell ref="L97:M97"/>
    <mergeCell ref="L77:M77"/>
    <mergeCell ref="L75:M75"/>
    <mergeCell ref="L74:M74"/>
    <mergeCell ref="L247:M247"/>
    <mergeCell ref="L237:M237"/>
    <mergeCell ref="L297:M297"/>
    <mergeCell ref="L212:M212"/>
    <mergeCell ref="L290:M290"/>
    <mergeCell ref="L293:M293"/>
    <mergeCell ref="L291:M291"/>
    <mergeCell ref="L242:M242"/>
    <mergeCell ref="L273:M273"/>
    <mergeCell ref="L249:M249"/>
    <mergeCell ref="L46:M46"/>
    <mergeCell ref="L42:M42"/>
    <mergeCell ref="L45:M45"/>
    <mergeCell ref="L144:M144"/>
    <mergeCell ref="L63:M63"/>
    <mergeCell ref="L64:M64"/>
    <mergeCell ref="L66:M66"/>
    <mergeCell ref="L65:M65"/>
    <mergeCell ref="L124:M124"/>
    <mergeCell ref="L83:M83"/>
    <mergeCell ref="Q39:R39"/>
    <mergeCell ref="L229:M229"/>
    <mergeCell ref="L166:M166"/>
    <mergeCell ref="L218:M218"/>
    <mergeCell ref="L147:M147"/>
    <mergeCell ref="L141:M141"/>
    <mergeCell ref="L50:M50"/>
    <mergeCell ref="L58:M58"/>
    <mergeCell ref="L81:M81"/>
    <mergeCell ref="L56:M56"/>
    <mergeCell ref="C8:I8"/>
    <mergeCell ref="L39:M39"/>
    <mergeCell ref="L53:M53"/>
    <mergeCell ref="L54:M54"/>
    <mergeCell ref="L23:M23"/>
    <mergeCell ref="L27:M27"/>
    <mergeCell ref="L30:M30"/>
    <mergeCell ref="L40:M40"/>
    <mergeCell ref="L44:M44"/>
    <mergeCell ref="L21:M21"/>
    <mergeCell ref="L18:M18"/>
    <mergeCell ref="L132:M132"/>
    <mergeCell ref="L55:M55"/>
    <mergeCell ref="L60:M60"/>
    <mergeCell ref="L73:M73"/>
    <mergeCell ref="L59:M59"/>
    <mergeCell ref="L61:M61"/>
    <mergeCell ref="L62:M62"/>
    <mergeCell ref="L69:M69"/>
    <mergeCell ref="L41:M41"/>
    <mergeCell ref="L305:M305"/>
    <mergeCell ref="L303:M303"/>
    <mergeCell ref="L226:M226"/>
    <mergeCell ref="L227:M227"/>
    <mergeCell ref="L232:M232"/>
    <mergeCell ref="L233:M233"/>
    <mergeCell ref="L240:M240"/>
    <mergeCell ref="L241:M241"/>
    <mergeCell ref="L234:M234"/>
    <mergeCell ref="L302:M302"/>
    <mergeCell ref="L435:M435"/>
    <mergeCell ref="L444:M444"/>
    <mergeCell ref="L421:O421"/>
    <mergeCell ref="L431:M431"/>
    <mergeCell ref="L308:M308"/>
    <mergeCell ref="L318:M318"/>
    <mergeCell ref="L326:M326"/>
    <mergeCell ref="L337:M337"/>
    <mergeCell ref="L319:M319"/>
    <mergeCell ref="L317:M317"/>
    <mergeCell ref="L473:M473"/>
    <mergeCell ref="L455:O455"/>
    <mergeCell ref="L458:M458"/>
    <mergeCell ref="L454:O454"/>
    <mergeCell ref="L462:M462"/>
    <mergeCell ref="L469:M469"/>
    <mergeCell ref="L471:M471"/>
    <mergeCell ref="L581:M581"/>
    <mergeCell ref="L526:M526"/>
    <mergeCell ref="L557:M557"/>
    <mergeCell ref="L548:M548"/>
    <mergeCell ref="L535:M535"/>
    <mergeCell ref="L527:M527"/>
    <mergeCell ref="L559:M559"/>
    <mergeCell ref="L304:M304"/>
    <mergeCell ref="L480:M480"/>
    <mergeCell ref="L594:M594"/>
    <mergeCell ref="L621:M621"/>
    <mergeCell ref="L661:M661"/>
    <mergeCell ref="L650:O650"/>
    <mergeCell ref="L660:M660"/>
    <mergeCell ref="L657:M657"/>
    <mergeCell ref="L658:M658"/>
    <mergeCell ref="L416:M416"/>
    <mergeCell ref="L417:M417"/>
    <mergeCell ref="L662:M662"/>
    <mergeCell ref="L519:M519"/>
    <mergeCell ref="L572:M572"/>
    <mergeCell ref="L618:M618"/>
    <mergeCell ref="L656:M656"/>
    <mergeCell ref="L418:M418"/>
    <mergeCell ref="L506:M506"/>
    <mergeCell ref="L482:M482"/>
    <mergeCell ref="L529:M529"/>
    <mergeCell ref="L414:M414"/>
    <mergeCell ref="L415:M415"/>
    <mergeCell ref="L254:M254"/>
    <mergeCell ref="L255:M255"/>
    <mergeCell ref="L256:M256"/>
    <mergeCell ref="L257:M257"/>
    <mergeCell ref="L373:M373"/>
    <mergeCell ref="L375:M375"/>
    <mergeCell ref="L385:M385"/>
    <mergeCell ref="L386:M386"/>
    <mergeCell ref="L266:M266"/>
    <mergeCell ref="L267:M267"/>
    <mergeCell ref="L268:M268"/>
    <mergeCell ref="L250:M250"/>
    <mergeCell ref="L251:M251"/>
    <mergeCell ref="L252:M252"/>
    <mergeCell ref="L253:M253"/>
    <mergeCell ref="L265:M265"/>
    <mergeCell ref="L264:M264"/>
    <mergeCell ref="L322:M322"/>
    <mergeCell ref="L350:M350"/>
    <mergeCell ref="L351:M351"/>
    <mergeCell ref="L352:M352"/>
    <mergeCell ref="L258:M258"/>
    <mergeCell ref="L259:M259"/>
    <mergeCell ref="L260:M260"/>
    <mergeCell ref="L261:M261"/>
    <mergeCell ref="L262:M262"/>
    <mergeCell ref="L263:M263"/>
    <mergeCell ref="K686:V686"/>
    <mergeCell ref="K687:V687"/>
    <mergeCell ref="K688:V688"/>
    <mergeCell ref="L175:M175"/>
    <mergeCell ref="L419:M419"/>
    <mergeCell ref="L492:M492"/>
    <mergeCell ref="L528:M528"/>
    <mergeCell ref="L533:M533"/>
    <mergeCell ref="L269:M269"/>
    <mergeCell ref="L270:M2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99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6" width="15.140625" style="250" bestFit="1" customWidth="1"/>
    <col min="7" max="7" width="9.57421875" style="250" bestFit="1" customWidth="1"/>
    <col min="8" max="8" width="13.57421875" style="250" customWidth="1"/>
    <col min="9" max="9" width="19.140625" style="250" customWidth="1"/>
    <col min="10" max="10" width="9.7109375" style="250" customWidth="1"/>
    <col min="11" max="11" width="9.8515625" style="250" customWidth="1"/>
    <col min="12" max="12" width="10.7109375" style="250" customWidth="1"/>
    <col min="13" max="13" width="10.140625" style="250" customWidth="1"/>
    <col min="14" max="18" width="10.421875" style="250" customWidth="1"/>
  </cols>
  <sheetData>
    <row r="1" spans="1:18" ht="12.75">
      <c r="A1" s="497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Windows User</cp:lastModifiedBy>
  <cp:lastPrinted>2017-12-18T07:59:06Z</cp:lastPrinted>
  <dcterms:created xsi:type="dcterms:W3CDTF">2014-12-01T12:56:38Z</dcterms:created>
  <dcterms:modified xsi:type="dcterms:W3CDTF">2017-12-18T08:06:48Z</dcterms:modified>
  <cp:category/>
  <cp:version/>
  <cp:contentType/>
  <cp:contentStatus/>
</cp:coreProperties>
</file>