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42F5B7C6-AF4A-4D53-B920-A4F7E3BE162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770" yWindow="1770" windowWidth="21600" windowHeight="113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6" i="9"/>
  <c r="F275" i="9"/>
  <c r="L274" i="9"/>
  <c r="F274" i="9" s="1"/>
  <c r="H274" i="9"/>
  <c r="I273" i="9"/>
  <c r="E273" i="9" s="1"/>
  <c r="B273" i="9" s="1"/>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s="1"/>
  <c r="B267" i="9" s="1"/>
  <c r="E267" i="9"/>
  <c r="M266" i="9"/>
  <c r="L266" i="9"/>
  <c r="F266" i="9" s="1"/>
  <c r="B266" i="9" s="1"/>
  <c r="E266" i="9"/>
  <c r="M265" i="9"/>
  <c r="F265" i="9" s="1"/>
  <c r="B265" i="9" s="1"/>
  <c r="L265" i="9"/>
  <c r="E265" i="9"/>
  <c r="M264" i="9"/>
  <c r="L264" i="9"/>
  <c r="F264" i="9"/>
  <c r="E264" i="9"/>
  <c r="B264" i="9" s="1"/>
  <c r="M263" i="9"/>
  <c r="L263" i="9"/>
  <c r="F263" i="9" s="1"/>
  <c r="B263" i="9" s="1"/>
  <c r="E263" i="9"/>
  <c r="M262" i="9"/>
  <c r="L262" i="9"/>
  <c r="F262" i="9" s="1"/>
  <c r="B262" i="9" s="1"/>
  <c r="E262" i="9"/>
  <c r="M261" i="9"/>
  <c r="F261" i="9" s="1"/>
  <c r="L261" i="9"/>
  <c r="E261" i="9"/>
  <c r="B261" i="9" s="1"/>
  <c r="M260" i="9"/>
  <c r="L260" i="9"/>
  <c r="F260" i="9"/>
  <c r="E260" i="9"/>
  <c r="B260" i="9" s="1"/>
  <c r="M259" i="9"/>
  <c r="L259" i="9"/>
  <c r="F259" i="9" s="1"/>
  <c r="B259" i="9" s="1"/>
  <c r="E259" i="9"/>
  <c r="M258" i="9"/>
  <c r="L258" i="9"/>
  <c r="F258" i="9" s="1"/>
  <c r="B258" i="9" s="1"/>
  <c r="E258" i="9"/>
  <c r="M257" i="9"/>
  <c r="F257" i="9" s="1"/>
  <c r="L257" i="9"/>
  <c r="E257" i="9"/>
  <c r="B257" i="9" s="1"/>
  <c r="M256" i="9"/>
  <c r="L256" i="9"/>
  <c r="F256" i="9"/>
  <c r="E256" i="9"/>
  <c r="B256" i="9" s="1"/>
  <c r="M255" i="9"/>
  <c r="L255" i="9"/>
  <c r="F255" i="9" s="1"/>
  <c r="B255" i="9" s="1"/>
  <c r="E255" i="9"/>
  <c r="M254" i="9"/>
  <c r="L254" i="9"/>
  <c r="F254" i="9" s="1"/>
  <c r="B254" i="9" s="1"/>
  <c r="E254" i="9"/>
  <c r="M253" i="9"/>
  <c r="F253" i="9" s="1"/>
  <c r="L253" i="9"/>
  <c r="E253" i="9"/>
  <c r="M252" i="9"/>
  <c r="L252" i="9"/>
  <c r="F252" i="9"/>
  <c r="E252" i="9"/>
  <c r="B252" i="9" s="1"/>
  <c r="M251" i="9"/>
  <c r="L251" i="9"/>
  <c r="F251" i="9" s="1"/>
  <c r="B251" i="9" s="1"/>
  <c r="E251" i="9"/>
  <c r="M250" i="9"/>
  <c r="L250" i="9"/>
  <c r="F250" i="9" s="1"/>
  <c r="B250" i="9" s="1"/>
  <c r="E250" i="9"/>
  <c r="M249" i="9"/>
  <c r="F249" i="9" s="1"/>
  <c r="L249" i="9"/>
  <c r="E249" i="9"/>
  <c r="B249" i="9" s="1"/>
  <c r="M248" i="9"/>
  <c r="L248" i="9"/>
  <c r="F248" i="9"/>
  <c r="E248" i="9"/>
  <c r="B248" i="9" s="1"/>
  <c r="M247" i="9"/>
  <c r="L247" i="9"/>
  <c r="F247" i="9" s="1"/>
  <c r="B247" i="9" s="1"/>
  <c r="E247" i="9"/>
  <c r="M246" i="9"/>
  <c r="L246" i="9"/>
  <c r="F246" i="9" s="1"/>
  <c r="B246" i="9" s="1"/>
  <c r="E246" i="9"/>
  <c r="M245" i="9"/>
  <c r="F245" i="9" s="1"/>
  <c r="L245" i="9"/>
  <c r="E245" i="9"/>
  <c r="B245" i="9" s="1"/>
  <c r="M244" i="9"/>
  <c r="L244" i="9"/>
  <c r="F244" i="9"/>
  <c r="E244" i="9"/>
  <c r="B244" i="9" s="1"/>
  <c r="M243" i="9"/>
  <c r="L243" i="9"/>
  <c r="F243" i="9" s="1"/>
  <c r="B243" i="9" s="1"/>
  <c r="E243" i="9"/>
  <c r="M242" i="9"/>
  <c r="L242" i="9"/>
  <c r="F242" i="9" s="1"/>
  <c r="B242" i="9" s="1"/>
  <c r="E242" i="9"/>
  <c r="M241" i="9"/>
  <c r="F241" i="9" s="1"/>
  <c r="L241" i="9"/>
  <c r="E241" i="9"/>
  <c r="B241" i="9" s="1"/>
  <c r="M240" i="9"/>
  <c r="L240" i="9"/>
  <c r="F240" i="9"/>
  <c r="E240" i="9"/>
  <c r="B240" i="9" s="1"/>
  <c r="M239" i="9"/>
  <c r="L239" i="9"/>
  <c r="F239" i="9" s="1"/>
  <c r="B239" i="9" s="1"/>
  <c r="E239" i="9"/>
  <c r="M238" i="9"/>
  <c r="L238" i="9"/>
  <c r="F238" i="9" s="1"/>
  <c r="B238" i="9" s="1"/>
  <c r="E238" i="9"/>
  <c r="M237" i="9"/>
  <c r="F237" i="9" s="1"/>
  <c r="L237" i="9"/>
  <c r="E237" i="9"/>
  <c r="M236" i="9"/>
  <c r="L236" i="9"/>
  <c r="F236" i="9"/>
  <c r="E236" i="9"/>
  <c r="B236" i="9" s="1"/>
  <c r="M235" i="9"/>
  <c r="L235" i="9"/>
  <c r="F235" i="9" s="1"/>
  <c r="B235" i="9" s="1"/>
  <c r="E235" i="9"/>
  <c r="M234" i="9"/>
  <c r="L234" i="9"/>
  <c r="F234" i="9" s="1"/>
  <c r="B234" i="9" s="1"/>
  <c r="E234" i="9"/>
  <c r="M233" i="9"/>
  <c r="F233" i="9" s="1"/>
  <c r="L233" i="9"/>
  <c r="E233" i="9"/>
  <c r="B233" i="9" s="1"/>
  <c r="M232" i="9"/>
  <c r="L232" i="9"/>
  <c r="F232" i="9"/>
  <c r="E232" i="9"/>
  <c r="B232" i="9" s="1"/>
  <c r="M231" i="9"/>
  <c r="L231" i="9"/>
  <c r="F231" i="9" s="1"/>
  <c r="B231" i="9" s="1"/>
  <c r="E231" i="9"/>
  <c r="M230" i="9"/>
  <c r="L230" i="9"/>
  <c r="F230" i="9" s="1"/>
  <c r="B230" i="9" s="1"/>
  <c r="E230" i="9"/>
  <c r="M229" i="9"/>
  <c r="F229" i="9" s="1"/>
  <c r="L229" i="9"/>
  <c r="E229" i="9"/>
  <c r="B229" i="9" s="1"/>
  <c r="M228" i="9"/>
  <c r="L228" i="9"/>
  <c r="F228" i="9"/>
  <c r="E228" i="9"/>
  <c r="B228" i="9" s="1"/>
  <c r="M227" i="9"/>
  <c r="L227" i="9"/>
  <c r="F227" i="9" s="1"/>
  <c r="B227" i="9" s="1"/>
  <c r="E227" i="9"/>
  <c r="M226" i="9"/>
  <c r="L226" i="9"/>
  <c r="E226" i="9"/>
  <c r="H225" i="9"/>
  <c r="G225" i="9"/>
  <c r="E225" i="9" s="1"/>
  <c r="B225" i="9" s="1"/>
  <c r="F225" i="9"/>
  <c r="M224" i="9"/>
  <c r="L224" i="9"/>
  <c r="E224" i="9"/>
  <c r="M223" i="9"/>
  <c r="L223" i="9"/>
  <c r="F223" i="9" s="1"/>
  <c r="B223" i="9" s="1"/>
  <c r="E223" i="9"/>
  <c r="M222" i="9"/>
  <c r="L222" i="9"/>
  <c r="E222" i="9"/>
  <c r="M221" i="9"/>
  <c r="L221" i="9"/>
  <c r="E221" i="9"/>
  <c r="M220" i="9"/>
  <c r="L220" i="9"/>
  <c r="F220" i="9" s="1"/>
  <c r="E220" i="9"/>
  <c r="M219" i="9"/>
  <c r="L219" i="9"/>
  <c r="F219" i="9" s="1"/>
  <c r="B219" i="9" s="1"/>
  <c r="E219" i="9"/>
  <c r="M218" i="9"/>
  <c r="L218" i="9"/>
  <c r="E218" i="9"/>
  <c r="M217" i="9"/>
  <c r="L217" i="9"/>
  <c r="E217" i="9"/>
  <c r="M216" i="9"/>
  <c r="L216" i="9"/>
  <c r="F216" i="9" s="1"/>
  <c r="E216" i="9"/>
  <c r="M215" i="9"/>
  <c r="L215" i="9"/>
  <c r="F215" i="9" s="1"/>
  <c r="B215" i="9" s="1"/>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E152" i="9" s="1"/>
  <c r="B152" i="9" s="1"/>
  <c r="G152" i="9"/>
  <c r="F152" i="9"/>
  <c r="H151" i="9"/>
  <c r="G151" i="9"/>
  <c r="E151" i="9" s="1"/>
  <c r="B151" i="9" s="1"/>
  <c r="F151" i="9"/>
  <c r="H150" i="9"/>
  <c r="G150" i="9"/>
  <c r="E150" i="9" s="1"/>
  <c r="B150" i="9" s="1"/>
  <c r="F150" i="9"/>
  <c r="H149" i="9"/>
  <c r="E149" i="9" s="1"/>
  <c r="B149" i="9" s="1"/>
  <c r="G149" i="9"/>
  <c r="F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G68" i="9"/>
  <c r="F68" i="9"/>
  <c r="H67" i="9"/>
  <c r="G67" i="9"/>
  <c r="F67" i="9"/>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E59" i="9" s="1"/>
  <c r="B59" i="9" s="1"/>
  <c r="F59" i="9"/>
  <c r="H58" i="9"/>
  <c r="G58" i="9"/>
  <c r="E58" i="9" s="1"/>
  <c r="B58" i="9" s="1"/>
  <c r="F58" i="9"/>
  <c r="H57" i="9"/>
  <c r="G57" i="9"/>
  <c r="E57" i="9" s="1"/>
  <c r="B57" i="9" s="1"/>
  <c r="F57" i="9"/>
  <c r="H56" i="9"/>
  <c r="G56" i="9"/>
  <c r="E56" i="9" s="1"/>
  <c r="B56" i="9" s="1"/>
  <c r="F56" i="9"/>
  <c r="H55" i="9"/>
  <c r="G55" i="9"/>
  <c r="F55" i="9"/>
  <c r="E55" i="9"/>
  <c r="B55" i="9" s="1"/>
  <c r="H54" i="9"/>
  <c r="G54" i="9"/>
  <c r="E54" i="9" s="1"/>
  <c r="B54" i="9" s="1"/>
  <c r="F54" i="9"/>
  <c r="H53" i="9"/>
  <c r="G53" i="9"/>
  <c r="F53" i="9"/>
  <c r="H52" i="9"/>
  <c r="G52" i="9"/>
  <c r="F52" i="9"/>
  <c r="E52" i="9"/>
  <c r="B52" i="9" s="1"/>
  <c r="H51" i="9"/>
  <c r="G51" i="9"/>
  <c r="F51" i="9"/>
  <c r="E51" i="9"/>
  <c r="B51" i="9" s="1"/>
  <c r="H50" i="9"/>
  <c r="G50" i="9"/>
  <c r="E50" i="9" s="1"/>
  <c r="B50" i="9" s="1"/>
  <c r="F50" i="9"/>
  <c r="H49" i="9"/>
  <c r="G49" i="9"/>
  <c r="E49" i="9" s="1"/>
  <c r="B49" i="9" s="1"/>
  <c r="F49" i="9"/>
  <c r="H48" i="9"/>
  <c r="G48" i="9"/>
  <c r="F48" i="9"/>
  <c r="E48" i="9"/>
  <c r="B48" i="9" s="1"/>
  <c r="H47" i="9"/>
  <c r="G47" i="9"/>
  <c r="F47" i="9"/>
  <c r="E47" i="9"/>
  <c r="B47" i="9" s="1"/>
  <c r="H46" i="9"/>
  <c r="G46" i="9"/>
  <c r="F46" i="9"/>
  <c r="H45" i="9"/>
  <c r="G45" i="9"/>
  <c r="F45" i="9"/>
  <c r="H44" i="9"/>
  <c r="G44" i="9"/>
  <c r="E44" i="9" s="1"/>
  <c r="B44" i="9" s="1"/>
  <c r="F44" i="9"/>
  <c r="H43" i="9"/>
  <c r="G43" i="9"/>
  <c r="F43" i="9"/>
  <c r="H42" i="9"/>
  <c r="G42" i="9"/>
  <c r="F42" i="9"/>
  <c r="H41" i="9"/>
  <c r="G41" i="9"/>
  <c r="E41" i="9" s="1"/>
  <c r="B41" i="9" s="1"/>
  <c r="F41" i="9"/>
  <c r="H40" i="9"/>
  <c r="G40" i="9"/>
  <c r="F40" i="9"/>
  <c r="H39" i="9"/>
  <c r="G39" i="9"/>
  <c r="F39" i="9"/>
  <c r="H38" i="9"/>
  <c r="G38" i="9"/>
  <c r="F38" i="9"/>
  <c r="E38" i="9"/>
  <c r="B38" i="9" s="1"/>
  <c r="H37" i="9"/>
  <c r="G37" i="9"/>
  <c r="F37" i="9"/>
  <c r="E37" i="9"/>
  <c r="B37" i="9" s="1"/>
  <c r="H36" i="9"/>
  <c r="E36" i="9" s="1"/>
  <c r="B36" i="9" s="1"/>
  <c r="G36" i="9"/>
  <c r="F36" i="9"/>
  <c r="H35" i="9"/>
  <c r="G35" i="9"/>
  <c r="F35" i="9"/>
  <c r="E35" i="9"/>
  <c r="B35" i="9" s="1"/>
  <c r="H34" i="9"/>
  <c r="G34" i="9"/>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B28" i="9" s="1"/>
  <c r="G28" i="9"/>
  <c r="F28" i="9"/>
  <c r="H27" i="9"/>
  <c r="G27" i="9"/>
  <c r="E27" i="9" s="1"/>
  <c r="B27" i="9" s="1"/>
  <c r="F27" i="9"/>
  <c r="H26" i="9"/>
  <c r="G26" i="9"/>
  <c r="E26" i="9" s="1"/>
  <c r="B26" i="9" s="1"/>
  <c r="F26" i="9"/>
  <c r="H25" i="9"/>
  <c r="G25" i="9"/>
  <c r="F25" i="9"/>
  <c r="H24" i="9"/>
  <c r="E24" i="9" s="1"/>
  <c r="B24" i="9" s="1"/>
  <c r="G24" i="9"/>
  <c r="F24" i="9"/>
  <c r="H23" i="9"/>
  <c r="G23" i="9"/>
  <c r="E23" i="9" s="1"/>
  <c r="B23" i="9" s="1"/>
  <c r="F23" i="9"/>
  <c r="H22" i="9"/>
  <c r="G22" i="9"/>
  <c r="E22" i="9" s="1"/>
  <c r="B22" i="9" s="1"/>
  <c r="F22" i="9"/>
  <c r="H21" i="9"/>
  <c r="E21" i="9" s="1"/>
  <c r="B21" i="9" s="1"/>
  <c r="G21" i="9"/>
  <c r="F21" i="9"/>
  <c r="F20" i="9"/>
  <c r="F4" i="9"/>
  <c r="O3" i="9"/>
  <c r="G274" i="9" s="1"/>
  <c r="I3" i="9"/>
  <c r="H3" i="9"/>
  <c r="G3" i="9"/>
  <c r="D101" i="8"/>
  <c r="I36" i="3" s="1"/>
  <c r="D95" i="8"/>
  <c r="D90" i="8"/>
  <c r="D85" i="8"/>
  <c r="D80" i="8"/>
  <c r="D75" i="8"/>
  <c r="D70" i="8"/>
  <c r="D65" i="8"/>
  <c r="D60" i="8"/>
  <c r="D55" i="8"/>
  <c r="D49" i="8" s="1"/>
  <c r="C1524" i="1" s="1"/>
  <c r="D50" i="8"/>
  <c r="D44" i="8"/>
  <c r="D36" i="8"/>
  <c r="D26" i="8"/>
  <c r="D24" i="8" s="1"/>
  <c r="C1499" i="1" s="1"/>
  <c r="D18" i="8"/>
  <c r="D8" i="8"/>
  <c r="D6" i="8"/>
  <c r="C1481" i="1" s="1"/>
  <c r="E44" i="7"/>
  <c r="I32" i="3" s="1"/>
  <c r="D44" i="7"/>
  <c r="E39" i="7"/>
  <c r="D39" i="7"/>
  <c r="D38" i="7" s="1"/>
  <c r="E38" i="7"/>
  <c r="I31" i="3" s="1"/>
  <c r="E30" i="7"/>
  <c r="D30" i="7"/>
  <c r="D22" i="7" s="1"/>
  <c r="E23" i="7"/>
  <c r="E22" i="7" s="1"/>
  <c r="I30" i="3" s="1"/>
  <c r="D23" i="7"/>
  <c r="E7" i="7"/>
  <c r="E6" i="7" s="1"/>
  <c r="E5" i="7" s="1"/>
  <c r="I29" i="3"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E237" i="5" s="1"/>
  <c r="I23" i="3" s="1"/>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F70" i="5"/>
  <c r="E70" i="5"/>
  <c r="E69" i="5" s="1"/>
  <c r="E68" i="5" s="1"/>
  <c r="I21" i="3"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43" i="4" s="1"/>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E643" i="4" s="1"/>
  <c r="D637" i="1" s="1"/>
  <c r="H637" i="1" s="1"/>
  <c r="D417" i="4"/>
  <c r="F416" i="4"/>
  <c r="E416" i="4"/>
  <c r="D416" i="4"/>
  <c r="F411" i="4"/>
  <c r="F410" i="4"/>
  <c r="F409" i="4"/>
  <c r="F406" i="4"/>
  <c r="F405" i="4"/>
  <c r="F404" i="4"/>
  <c r="F403" i="4"/>
  <c r="E402" i="4"/>
  <c r="D402" i="4"/>
  <c r="F401" i="4"/>
  <c r="F400" i="4"/>
  <c r="E400" i="4"/>
  <c r="D400" i="4"/>
  <c r="F399" i="4"/>
  <c r="F398" i="4"/>
  <c r="E397" i="4"/>
  <c r="D397" i="4"/>
  <c r="E396" i="4"/>
  <c r="F395" i="4"/>
  <c r="F394" i="4"/>
  <c r="F393" i="4"/>
  <c r="F392" i="4"/>
  <c r="E391" i="4"/>
  <c r="F391" i="4"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4" i="4" s="1"/>
  <c r="F262" i="4"/>
  <c r="F261" i="4"/>
  <c r="F260" i="4"/>
  <c r="E259" i="4"/>
  <c r="D259" i="4"/>
  <c r="F258" i="4"/>
  <c r="F257" i="4"/>
  <c r="F256" i="4"/>
  <c r="F255" i="4"/>
  <c r="F254" i="4"/>
  <c r="F253" i="4"/>
  <c r="E253" i="4"/>
  <c r="D253" i="4"/>
  <c r="D252" i="4" s="1"/>
  <c r="E252" i="4"/>
  <c r="F251" i="4"/>
  <c r="F250" i="4"/>
  <c r="F249" i="4"/>
  <c r="F248" i="4"/>
  <c r="E247" i="4"/>
  <c r="D247" i="4"/>
  <c r="F247" i="4" s="1"/>
  <c r="F246" i="4"/>
  <c r="F245" i="4"/>
  <c r="F244" i="4"/>
  <c r="E244" i="4"/>
  <c r="E224" i="4" s="1"/>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8" i="4"/>
  <c r="F217" i="4"/>
  <c r="F216" i="4"/>
  <c r="E216" i="4"/>
  <c r="E215" i="4" s="1"/>
  <c r="D216" i="4"/>
  <c r="F214" i="4"/>
  <c r="F213" i="4"/>
  <c r="F212" i="4"/>
  <c r="F211" i="4"/>
  <c r="E210" i="4"/>
  <c r="D210" i="4"/>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E139" i="4" s="1"/>
  <c r="D140" i="4"/>
  <c r="F138" i="4"/>
  <c r="F137" i="4"/>
  <c r="F136" i="4"/>
  <c r="F135" i="4"/>
  <c r="F134" i="4"/>
  <c r="E134" i="4"/>
  <c r="D134" i="4"/>
  <c r="E133" i="4"/>
  <c r="D133" i="4"/>
  <c r="F133" i="4" s="1"/>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E62" i="4"/>
  <c r="D62" i="4"/>
  <c r="F62" i="4" s="1"/>
  <c r="F61" i="4"/>
  <c r="F60" i="4"/>
  <c r="E59" i="4"/>
  <c r="D59" i="4"/>
  <c r="F59" i="4" s="1"/>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C4" i="1" s="1"/>
  <c r="G36" i="3"/>
  <c r="B36" i="3"/>
  <c r="G35" i="3"/>
  <c r="B35" i="3"/>
  <c r="G34" i="3"/>
  <c r="B34" i="3"/>
  <c r="I33" i="3"/>
  <c r="G33" i="3"/>
  <c r="B33"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G1577" i="1"/>
  <c r="C1577" i="1"/>
  <c r="H1577" i="1" s="1"/>
  <c r="C1576" i="1"/>
  <c r="G1576" i="1" s="1"/>
  <c r="H1575" i="1"/>
  <c r="G1575" i="1"/>
  <c r="C1575" i="1"/>
  <c r="H1574" i="1"/>
  <c r="G1574" i="1"/>
  <c r="C1574" i="1"/>
  <c r="G1573" i="1"/>
  <c r="C1573" i="1"/>
  <c r="H1573" i="1" s="1"/>
  <c r="H1572" i="1"/>
  <c r="C1572" i="1"/>
  <c r="G1572" i="1" s="1"/>
  <c r="H1571" i="1"/>
  <c r="G1571" i="1"/>
  <c r="C1571" i="1"/>
  <c r="G1570" i="1"/>
  <c r="C1570" i="1"/>
  <c r="H1570" i="1" s="1"/>
  <c r="G1569" i="1"/>
  <c r="C1569" i="1"/>
  <c r="H1569" i="1" s="1"/>
  <c r="H1568" i="1"/>
  <c r="C1568" i="1"/>
  <c r="G1568" i="1" s="1"/>
  <c r="H1567" i="1"/>
  <c r="G1567" i="1"/>
  <c r="C1567" i="1"/>
  <c r="H1566" i="1"/>
  <c r="G1566" i="1"/>
  <c r="C1566" i="1"/>
  <c r="G1565" i="1"/>
  <c r="C1565" i="1"/>
  <c r="H1565" i="1" s="1"/>
  <c r="H1564" i="1"/>
  <c r="C1564" i="1"/>
  <c r="G1564" i="1" s="1"/>
  <c r="H1563" i="1"/>
  <c r="G1563" i="1"/>
  <c r="C1563" i="1"/>
  <c r="G1562" i="1"/>
  <c r="C1562" i="1"/>
  <c r="H1562" i="1" s="1"/>
  <c r="C1561" i="1"/>
  <c r="H1561" i="1" s="1"/>
  <c r="H1560" i="1"/>
  <c r="C1560" i="1"/>
  <c r="G1560" i="1" s="1"/>
  <c r="C1559" i="1"/>
  <c r="H1558" i="1"/>
  <c r="C1558" i="1"/>
  <c r="G1558" i="1" s="1"/>
  <c r="H1557" i="1"/>
  <c r="G1557" i="1"/>
  <c r="C1557" i="1"/>
  <c r="G1556" i="1"/>
  <c r="C1556" i="1"/>
  <c r="H1556" i="1" s="1"/>
  <c r="C1555" i="1"/>
  <c r="H1554" i="1"/>
  <c r="G1554" i="1"/>
  <c r="C1554" i="1"/>
  <c r="H1553" i="1"/>
  <c r="G1553" i="1"/>
  <c r="C1553" i="1"/>
  <c r="G1552" i="1"/>
  <c r="C1552" i="1"/>
  <c r="H1552" i="1" s="1"/>
  <c r="C1551" i="1"/>
  <c r="H1550" i="1"/>
  <c r="C1550" i="1"/>
  <c r="G1550" i="1" s="1"/>
  <c r="H1549" i="1"/>
  <c r="G1549" i="1"/>
  <c r="C1549" i="1"/>
  <c r="G1548" i="1"/>
  <c r="C1548" i="1"/>
  <c r="H1548" i="1" s="1"/>
  <c r="C1547" i="1"/>
  <c r="H1546" i="1"/>
  <c r="C1546" i="1"/>
  <c r="G1546" i="1" s="1"/>
  <c r="H1545" i="1"/>
  <c r="G1545" i="1"/>
  <c r="C1545" i="1"/>
  <c r="G1544" i="1"/>
  <c r="C1544" i="1"/>
  <c r="H1544" i="1" s="1"/>
  <c r="C1543" i="1"/>
  <c r="H1542" i="1"/>
  <c r="C1542" i="1"/>
  <c r="G1542" i="1" s="1"/>
  <c r="H1541" i="1"/>
  <c r="G1541" i="1"/>
  <c r="C1541" i="1"/>
  <c r="G1540" i="1"/>
  <c r="C1540" i="1"/>
  <c r="H1540" i="1" s="1"/>
  <c r="C1539" i="1"/>
  <c r="H1538" i="1"/>
  <c r="G1538" i="1"/>
  <c r="C1538" i="1"/>
  <c r="H1537" i="1"/>
  <c r="G1537" i="1"/>
  <c r="C1537" i="1"/>
  <c r="H1536" i="1"/>
  <c r="G1536" i="1"/>
  <c r="C1536" i="1"/>
  <c r="C1535" i="1"/>
  <c r="C1534" i="1"/>
  <c r="H1534" i="1" s="1"/>
  <c r="H1533" i="1"/>
  <c r="G1533" i="1"/>
  <c r="C1533" i="1"/>
  <c r="G1532" i="1"/>
  <c r="C1532" i="1"/>
  <c r="H1532" i="1" s="1"/>
  <c r="C1531" i="1"/>
  <c r="C1530" i="1"/>
  <c r="H1530" i="1" s="1"/>
  <c r="H1529" i="1"/>
  <c r="G1529" i="1"/>
  <c r="C1529" i="1"/>
  <c r="G1528" i="1"/>
  <c r="C1528" i="1"/>
  <c r="H1528" i="1" s="1"/>
  <c r="C1527" i="1"/>
  <c r="C1526" i="1"/>
  <c r="H1526" i="1" s="1"/>
  <c r="G1525" i="1"/>
  <c r="C1525" i="1"/>
  <c r="H1525" i="1" s="1"/>
  <c r="C1523" i="1"/>
  <c r="C1522" i="1"/>
  <c r="H1522" i="1" s="1"/>
  <c r="H1521" i="1"/>
  <c r="C1521" i="1"/>
  <c r="G1521" i="1" s="1"/>
  <c r="H1520" i="1"/>
  <c r="G1520" i="1"/>
  <c r="C1520" i="1"/>
  <c r="C1519" i="1"/>
  <c r="G1516" i="1"/>
  <c r="C1516" i="1"/>
  <c r="H1516" i="1" s="1"/>
  <c r="C1515" i="1"/>
  <c r="C1514" i="1"/>
  <c r="H1514" i="1" s="1"/>
  <c r="H1513" i="1"/>
  <c r="C1513" i="1"/>
  <c r="G1513" i="1" s="1"/>
  <c r="G1512" i="1"/>
  <c r="C1512" i="1"/>
  <c r="H1512" i="1" s="1"/>
  <c r="C1511" i="1"/>
  <c r="G1510" i="1"/>
  <c r="C1510" i="1"/>
  <c r="H1510" i="1" s="1"/>
  <c r="H1509" i="1"/>
  <c r="C1509" i="1"/>
  <c r="G1509" i="1" s="1"/>
  <c r="G1508" i="1"/>
  <c r="C1508" i="1"/>
  <c r="H1508" i="1" s="1"/>
  <c r="C1507" i="1"/>
  <c r="H1506" i="1"/>
  <c r="G1506" i="1"/>
  <c r="C1506" i="1"/>
  <c r="H1505" i="1"/>
  <c r="G1505" i="1"/>
  <c r="C1505" i="1"/>
  <c r="C1504" i="1"/>
  <c r="H1504" i="1" s="1"/>
  <c r="C1503" i="1"/>
  <c r="C1502" i="1"/>
  <c r="G1502" i="1" s="1"/>
  <c r="G1500" i="1"/>
  <c r="C1500" i="1"/>
  <c r="H1500" i="1" s="1"/>
  <c r="H1498" i="1"/>
  <c r="C1498" i="1"/>
  <c r="G1498" i="1" s="1"/>
  <c r="H1497" i="1"/>
  <c r="G1497" i="1"/>
  <c r="C1497" i="1"/>
  <c r="G1496" i="1"/>
  <c r="C1496" i="1"/>
  <c r="H1496" i="1" s="1"/>
  <c r="C1495" i="1"/>
  <c r="H1494" i="1"/>
  <c r="C1494" i="1"/>
  <c r="G1494" i="1" s="1"/>
  <c r="H1493" i="1"/>
  <c r="G1493" i="1"/>
  <c r="C1493" i="1"/>
  <c r="G1492" i="1"/>
  <c r="C1492" i="1"/>
  <c r="H1492" i="1" s="1"/>
  <c r="C1491" i="1"/>
  <c r="H1490" i="1"/>
  <c r="C1490" i="1"/>
  <c r="G1490" i="1" s="1"/>
  <c r="G1489" i="1"/>
  <c r="C1489" i="1"/>
  <c r="H1489" i="1" s="1"/>
  <c r="G1488" i="1"/>
  <c r="C1488" i="1"/>
  <c r="H1488" i="1" s="1"/>
  <c r="C1487" i="1"/>
  <c r="C1486" i="1"/>
  <c r="G1486" i="1" s="1"/>
  <c r="G1485" i="1"/>
  <c r="C1485" i="1"/>
  <c r="H1485" i="1" s="1"/>
  <c r="G1484" i="1"/>
  <c r="C1484" i="1"/>
  <c r="H1484" i="1" s="1"/>
  <c r="C1483" i="1"/>
  <c r="H1482" i="1"/>
  <c r="C1482" i="1"/>
  <c r="G1482" i="1" s="1"/>
  <c r="C1480" i="1"/>
  <c r="H1479" i="1"/>
  <c r="G1479" i="1"/>
  <c r="I1479" i="1" s="1"/>
  <c r="D1479" i="1"/>
  <c r="C1479" i="1"/>
  <c r="J1479" i="1" s="1"/>
  <c r="J1478" i="1"/>
  <c r="D1478" i="1"/>
  <c r="C1478" i="1"/>
  <c r="H1477" i="1"/>
  <c r="G1477" i="1"/>
  <c r="I1477" i="1" s="1"/>
  <c r="D1477" i="1"/>
  <c r="C1477" i="1"/>
  <c r="J1477" i="1" s="1"/>
  <c r="D1476" i="1"/>
  <c r="C1476" i="1"/>
  <c r="D1475" i="1"/>
  <c r="C1475" i="1"/>
  <c r="G1475" i="1" s="1"/>
  <c r="J1474" i="1"/>
  <c r="D1474" i="1"/>
  <c r="H1474" i="1" s="1"/>
  <c r="C1474" i="1"/>
  <c r="D1473" i="1"/>
  <c r="C1473" i="1"/>
  <c r="J1472" i="1"/>
  <c r="D1472" i="1"/>
  <c r="H1472" i="1" s="1"/>
  <c r="C1472" i="1"/>
  <c r="D1471" i="1"/>
  <c r="C1471" i="1"/>
  <c r="H1470" i="1"/>
  <c r="D1470" i="1"/>
  <c r="C1470" i="1"/>
  <c r="G1470" i="1" s="1"/>
  <c r="H1469" i="1"/>
  <c r="D1469" i="1"/>
  <c r="C1469" i="1"/>
  <c r="G1469" i="1" s="1"/>
  <c r="D1468" i="1"/>
  <c r="H1468" i="1" s="1"/>
  <c r="C1468" i="1"/>
  <c r="H1467" i="1"/>
  <c r="D1467" i="1"/>
  <c r="C1467" i="1"/>
  <c r="D1466" i="1"/>
  <c r="H1466" i="1" s="1"/>
  <c r="C1466" i="1"/>
  <c r="H1465" i="1"/>
  <c r="D1465" i="1"/>
  <c r="C1465" i="1"/>
  <c r="D1464" i="1"/>
  <c r="H1464" i="1" s="1"/>
  <c r="C1464" i="1"/>
  <c r="H1463" i="1"/>
  <c r="D1463" i="1"/>
  <c r="C1463" i="1"/>
  <c r="D1462" i="1"/>
  <c r="H1462" i="1" s="1"/>
  <c r="C1462" i="1"/>
  <c r="D1461" i="1"/>
  <c r="H1461" i="1" s="1"/>
  <c r="C1461" i="1"/>
  <c r="D1460" i="1"/>
  <c r="C1460" i="1"/>
  <c r="D1459" i="1"/>
  <c r="H1459" i="1" s="1"/>
  <c r="C1459" i="1"/>
  <c r="D1458" i="1"/>
  <c r="C1458" i="1"/>
  <c r="D1457" i="1"/>
  <c r="H1457" i="1" s="1"/>
  <c r="C1457" i="1"/>
  <c r="D1456" i="1"/>
  <c r="C1456" i="1"/>
  <c r="D1455" i="1"/>
  <c r="H1455" i="1" s="1"/>
  <c r="C1455" i="1"/>
  <c r="D1454" i="1"/>
  <c r="H1454" i="1" s="1"/>
  <c r="C1454" i="1"/>
  <c r="G1453" i="1"/>
  <c r="D1453" i="1"/>
  <c r="H1453" i="1" s="1"/>
  <c r="C1453" i="1"/>
  <c r="H1452" i="1"/>
  <c r="D1452" i="1"/>
  <c r="C1452" i="1"/>
  <c r="J1451" i="1"/>
  <c r="G1451" i="1"/>
  <c r="I1451" i="1" s="1"/>
  <c r="D1451" i="1"/>
  <c r="H1451" i="1" s="1"/>
  <c r="C1451" i="1"/>
  <c r="H1450" i="1"/>
  <c r="D1450" i="1"/>
  <c r="C1450" i="1"/>
  <c r="J1449" i="1"/>
  <c r="G1449" i="1"/>
  <c r="I1449" i="1" s="1"/>
  <c r="D1449" i="1"/>
  <c r="H1449" i="1" s="1"/>
  <c r="C1449" i="1"/>
  <c r="H1448" i="1"/>
  <c r="D1448" i="1"/>
  <c r="C1448" i="1"/>
  <c r="J1447" i="1"/>
  <c r="G1447" i="1"/>
  <c r="I1447" i="1" s="1"/>
  <c r="D1447" i="1"/>
  <c r="H1447" i="1" s="1"/>
  <c r="C1447" i="1"/>
  <c r="H1446" i="1"/>
  <c r="D1446" i="1"/>
  <c r="C1446" i="1"/>
  <c r="D1445" i="1"/>
  <c r="J1445" i="1" s="1"/>
  <c r="C1445" i="1"/>
  <c r="H1444" i="1"/>
  <c r="G1444" i="1"/>
  <c r="I1444" i="1" s="1"/>
  <c r="D1444" i="1"/>
  <c r="C1444" i="1"/>
  <c r="J1444" i="1" s="1"/>
  <c r="D1443" i="1"/>
  <c r="J1443" i="1" s="1"/>
  <c r="C1443" i="1"/>
  <c r="H1442" i="1"/>
  <c r="G1442" i="1"/>
  <c r="I1442" i="1" s="1"/>
  <c r="D1442" i="1"/>
  <c r="C1442" i="1"/>
  <c r="J1442" i="1" s="1"/>
  <c r="D1441" i="1"/>
  <c r="J1441" i="1" s="1"/>
  <c r="C1441" i="1"/>
  <c r="H1440" i="1"/>
  <c r="G1440" i="1"/>
  <c r="I1440" i="1" s="1"/>
  <c r="D1440" i="1"/>
  <c r="C1440" i="1"/>
  <c r="J1440" i="1" s="1"/>
  <c r="D1439" i="1"/>
  <c r="J1439" i="1" s="1"/>
  <c r="C1439" i="1"/>
  <c r="D1438" i="1"/>
  <c r="C1438"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G1317" i="1"/>
  <c r="D1317" i="1"/>
  <c r="C1317" i="1"/>
  <c r="H1317" i="1" s="1"/>
  <c r="G1316" i="1"/>
  <c r="D1316" i="1"/>
  <c r="C1316" i="1"/>
  <c r="D1315" i="1"/>
  <c r="C1315" i="1"/>
  <c r="D1314" i="1"/>
  <c r="C1314" i="1"/>
  <c r="H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8" i="1"/>
  <c r="C1298" i="1"/>
  <c r="G1298" i="1" s="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H1254" i="1" s="1"/>
  <c r="D1253" i="1"/>
  <c r="C1253" i="1"/>
  <c r="G1253" i="1" s="1"/>
  <c r="G1252" i="1"/>
  <c r="D1252" i="1"/>
  <c r="C1252" i="1"/>
  <c r="H1252" i="1" s="1"/>
  <c r="D1251" i="1"/>
  <c r="C1251" i="1"/>
  <c r="D1250" i="1"/>
  <c r="C1250" i="1"/>
  <c r="H1250" i="1" s="1"/>
  <c r="D1249" i="1"/>
  <c r="C1249" i="1"/>
  <c r="G1249" i="1" s="1"/>
  <c r="G1248" i="1"/>
  <c r="D1248" i="1"/>
  <c r="C1248" i="1"/>
  <c r="H1248" i="1" s="1"/>
  <c r="D1247" i="1"/>
  <c r="C1247" i="1"/>
  <c r="D1246" i="1"/>
  <c r="C1246" i="1"/>
  <c r="H1246" i="1" s="1"/>
  <c r="D1245" i="1"/>
  <c r="C1245" i="1"/>
  <c r="G1245" i="1" s="1"/>
  <c r="G1244" i="1"/>
  <c r="D1244" i="1"/>
  <c r="C1244" i="1"/>
  <c r="H1244" i="1" s="1"/>
  <c r="D1243" i="1"/>
  <c r="C1243" i="1"/>
  <c r="D1242" i="1"/>
  <c r="C1242" i="1"/>
  <c r="H1242" i="1" s="1"/>
  <c r="D1241" i="1"/>
  <c r="C1241" i="1"/>
  <c r="G1241" i="1" s="1"/>
  <c r="G1240" i="1"/>
  <c r="D1240" i="1"/>
  <c r="C1240" i="1"/>
  <c r="H1240" i="1" s="1"/>
  <c r="D1239" i="1"/>
  <c r="C1239" i="1"/>
  <c r="D1238" i="1"/>
  <c r="C1238" i="1"/>
  <c r="H1238" i="1" s="1"/>
  <c r="D1237" i="1"/>
  <c r="C1237" i="1"/>
  <c r="H1237" i="1" s="1"/>
  <c r="D1236" i="1"/>
  <c r="C1236" i="1"/>
  <c r="H1236" i="1" s="1"/>
  <c r="D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D1221" i="1"/>
  <c r="C1221" i="1"/>
  <c r="H1221" i="1" s="1"/>
  <c r="D1220" i="1"/>
  <c r="C1220" i="1"/>
  <c r="H1220" i="1" s="1"/>
  <c r="D1219" i="1"/>
  <c r="C1219" i="1"/>
  <c r="H1219" i="1" s="1"/>
  <c r="D1218" i="1"/>
  <c r="C1218" i="1"/>
  <c r="H1218" i="1" s="1"/>
  <c r="D1217" i="1"/>
  <c r="C1217" i="1"/>
  <c r="H1217" i="1" s="1"/>
  <c r="D1216" i="1"/>
  <c r="C1216" i="1"/>
  <c r="H1216" i="1" s="1"/>
  <c r="D1215" i="1"/>
  <c r="D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H1156" i="1" s="1"/>
  <c r="G1155" i="1"/>
  <c r="D1155" i="1"/>
  <c r="C1155" i="1"/>
  <c r="H1155" i="1" s="1"/>
  <c r="G1154" i="1"/>
  <c r="D1154" i="1"/>
  <c r="C1154" i="1"/>
  <c r="H1154" i="1" s="1"/>
  <c r="D1151" i="1"/>
  <c r="C1151" i="1"/>
  <c r="H1151" i="1" s="1"/>
  <c r="D1150" i="1"/>
  <c r="C1150" i="1"/>
  <c r="H1150" i="1" s="1"/>
  <c r="G1149" i="1"/>
  <c r="D1149" i="1"/>
  <c r="C1149" i="1"/>
  <c r="H1149" i="1" s="1"/>
  <c r="G1148" i="1"/>
  <c r="D1148" i="1"/>
  <c r="C1148" i="1"/>
  <c r="H1148" i="1" s="1"/>
  <c r="D1147" i="1"/>
  <c r="C1147" i="1"/>
  <c r="H1147" i="1" s="1"/>
  <c r="D1146" i="1"/>
  <c r="C1146" i="1"/>
  <c r="H1146" i="1" s="1"/>
  <c r="G1145" i="1"/>
  <c r="D1145" i="1"/>
  <c r="C1145" i="1"/>
  <c r="H1145" i="1" s="1"/>
  <c r="G1144" i="1"/>
  <c r="D1144" i="1"/>
  <c r="C1144" i="1"/>
  <c r="H1144" i="1" s="1"/>
  <c r="D1143" i="1"/>
  <c r="C1143" i="1"/>
  <c r="H1143" i="1" s="1"/>
  <c r="D1142" i="1"/>
  <c r="C1142" i="1"/>
  <c r="H1142" i="1" s="1"/>
  <c r="G1141" i="1"/>
  <c r="D1141" i="1"/>
  <c r="C1141" i="1"/>
  <c r="H1141" i="1" s="1"/>
  <c r="G1140" i="1"/>
  <c r="D1140" i="1"/>
  <c r="C1140" i="1"/>
  <c r="H1140" i="1" s="1"/>
  <c r="D1139" i="1"/>
  <c r="C1139" i="1"/>
  <c r="H1139" i="1" s="1"/>
  <c r="D1138" i="1"/>
  <c r="C1138" i="1"/>
  <c r="H1138" i="1" s="1"/>
  <c r="G1137" i="1"/>
  <c r="D1137" i="1"/>
  <c r="C1137" i="1"/>
  <c r="H1137" i="1" s="1"/>
  <c r="G1136" i="1"/>
  <c r="D1136" i="1"/>
  <c r="C1136" i="1"/>
  <c r="H1136" i="1" s="1"/>
  <c r="D1135" i="1"/>
  <c r="C1135" i="1"/>
  <c r="H1135" i="1" s="1"/>
  <c r="D1134" i="1"/>
  <c r="C1134" i="1"/>
  <c r="H1134" i="1" s="1"/>
  <c r="G1133" i="1"/>
  <c r="D1133" i="1"/>
  <c r="C1133" i="1"/>
  <c r="H1133" i="1" s="1"/>
  <c r="G1132" i="1"/>
  <c r="D1132" i="1"/>
  <c r="C1132" i="1"/>
  <c r="H1132" i="1" s="1"/>
  <c r="D1131" i="1"/>
  <c r="C1131" i="1"/>
  <c r="H1131" i="1" s="1"/>
  <c r="D1130" i="1"/>
  <c r="C1130" i="1"/>
  <c r="H1130" i="1" s="1"/>
  <c r="G1129" i="1"/>
  <c r="D1129" i="1"/>
  <c r="C1129" i="1"/>
  <c r="H1129" i="1" s="1"/>
  <c r="G1128" i="1"/>
  <c r="D1128" i="1"/>
  <c r="C1128" i="1"/>
  <c r="H1128" i="1" s="1"/>
  <c r="D1127" i="1"/>
  <c r="C1127" i="1"/>
  <c r="H1127" i="1" s="1"/>
  <c r="D1126" i="1"/>
  <c r="C1126" i="1"/>
  <c r="G1126" i="1" s="1"/>
  <c r="G1125" i="1"/>
  <c r="D1125" i="1"/>
  <c r="C1125" i="1"/>
  <c r="H1125" i="1" s="1"/>
  <c r="D1124" i="1"/>
  <c r="D1123" i="1"/>
  <c r="C1123" i="1"/>
  <c r="H1123" i="1" s="1"/>
  <c r="D1122" i="1"/>
  <c r="C1122" i="1"/>
  <c r="G1122" i="1" s="1"/>
  <c r="G1121" i="1"/>
  <c r="D1121" i="1"/>
  <c r="C1121" i="1"/>
  <c r="H1121" i="1" s="1"/>
  <c r="D1120" i="1"/>
  <c r="G1120" i="1" s="1"/>
  <c r="C1120" i="1"/>
  <c r="D1119" i="1"/>
  <c r="C1119" i="1"/>
  <c r="H1119" i="1" s="1"/>
  <c r="D1118" i="1"/>
  <c r="C1118" i="1"/>
  <c r="G1118" i="1" s="1"/>
  <c r="G1117" i="1"/>
  <c r="D1117" i="1"/>
  <c r="C1117" i="1"/>
  <c r="H1117" i="1" s="1"/>
  <c r="D1116" i="1"/>
  <c r="G1116" i="1" s="1"/>
  <c r="C1116" i="1"/>
  <c r="D1115" i="1"/>
  <c r="C1115" i="1"/>
  <c r="H1115" i="1" s="1"/>
  <c r="D1114" i="1"/>
  <c r="C1114" i="1"/>
  <c r="G1114" i="1" s="1"/>
  <c r="G1113" i="1"/>
  <c r="D1113" i="1"/>
  <c r="C1113" i="1"/>
  <c r="H1113" i="1" s="1"/>
  <c r="D1112" i="1"/>
  <c r="D1111" i="1"/>
  <c r="C1111" i="1"/>
  <c r="H1111" i="1" s="1"/>
  <c r="D1110" i="1"/>
  <c r="C1110" i="1"/>
  <c r="G1110" i="1" s="1"/>
  <c r="G1109" i="1"/>
  <c r="D1109" i="1"/>
  <c r="C1109" i="1"/>
  <c r="H1109" i="1" s="1"/>
  <c r="D1108" i="1"/>
  <c r="G1108" i="1" s="1"/>
  <c r="C1108" i="1"/>
  <c r="D1107" i="1"/>
  <c r="C1107" i="1"/>
  <c r="H1107" i="1" s="1"/>
  <c r="D1106" i="1"/>
  <c r="C1106" i="1"/>
  <c r="G1106" i="1" s="1"/>
  <c r="G1105" i="1"/>
  <c r="D1105" i="1"/>
  <c r="C1105" i="1"/>
  <c r="H1105" i="1" s="1"/>
  <c r="D1104" i="1"/>
  <c r="G1104" i="1" s="1"/>
  <c r="C1104" i="1"/>
  <c r="D1103" i="1"/>
  <c r="C1103" i="1"/>
  <c r="H1103" i="1" s="1"/>
  <c r="D1102" i="1"/>
  <c r="C1102" i="1"/>
  <c r="G1102" i="1" s="1"/>
  <c r="G1101" i="1"/>
  <c r="D1101" i="1"/>
  <c r="C1101" i="1"/>
  <c r="H1101" i="1" s="1"/>
  <c r="D1100" i="1"/>
  <c r="G1100" i="1" s="1"/>
  <c r="C1100" i="1"/>
  <c r="D1099" i="1"/>
  <c r="C1099" i="1"/>
  <c r="H1099" i="1" s="1"/>
  <c r="D1098" i="1"/>
  <c r="C1098" i="1"/>
  <c r="G1098" i="1" s="1"/>
  <c r="G1097" i="1"/>
  <c r="D1097" i="1"/>
  <c r="C1097" i="1"/>
  <c r="H1097" i="1" s="1"/>
  <c r="D1096" i="1"/>
  <c r="G1096" i="1" s="1"/>
  <c r="C1096" i="1"/>
  <c r="D1095" i="1"/>
  <c r="C1095" i="1"/>
  <c r="H1095" i="1" s="1"/>
  <c r="D1094" i="1"/>
  <c r="C1094" i="1"/>
  <c r="G1094" i="1" s="1"/>
  <c r="G1093" i="1"/>
  <c r="D1093" i="1"/>
  <c r="C1093" i="1"/>
  <c r="H1093" i="1" s="1"/>
  <c r="D1092" i="1"/>
  <c r="G1092" i="1" s="1"/>
  <c r="C1092" i="1"/>
  <c r="D1091" i="1"/>
  <c r="C1091" i="1"/>
  <c r="H1091" i="1" s="1"/>
  <c r="D1090" i="1"/>
  <c r="C1090" i="1"/>
  <c r="G1090" i="1" s="1"/>
  <c r="G1089" i="1"/>
  <c r="D1089" i="1"/>
  <c r="C1089" i="1"/>
  <c r="H1089" i="1" s="1"/>
  <c r="D1088" i="1"/>
  <c r="G1088" i="1" s="1"/>
  <c r="C1088" i="1"/>
  <c r="D1087" i="1"/>
  <c r="C1087" i="1"/>
  <c r="H1087" i="1" s="1"/>
  <c r="D1086" i="1"/>
  <c r="C1086" i="1"/>
  <c r="G1086" i="1" s="1"/>
  <c r="G1085" i="1"/>
  <c r="D1085" i="1"/>
  <c r="C1085" i="1"/>
  <c r="H1085" i="1" s="1"/>
  <c r="D1084" i="1"/>
  <c r="G1084" i="1" s="1"/>
  <c r="C1084" i="1"/>
  <c r="D1083" i="1"/>
  <c r="C1083" i="1"/>
  <c r="H1083" i="1" s="1"/>
  <c r="D1082" i="1"/>
  <c r="C1082" i="1"/>
  <c r="G1082" i="1" s="1"/>
  <c r="G1081" i="1"/>
  <c r="D1081" i="1"/>
  <c r="C1081" i="1"/>
  <c r="H1081" i="1" s="1"/>
  <c r="D1080" i="1"/>
  <c r="G1080" i="1" s="1"/>
  <c r="C1080" i="1"/>
  <c r="D1079" i="1"/>
  <c r="C1079" i="1"/>
  <c r="H1079" i="1" s="1"/>
  <c r="D1078" i="1"/>
  <c r="C1078" i="1"/>
  <c r="G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D1065" i="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G1056" i="1"/>
  <c r="D1056" i="1"/>
  <c r="C1056" i="1"/>
  <c r="H1056" i="1" s="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G1047" i="1"/>
  <c r="D1047" i="1"/>
  <c r="C1047" i="1"/>
  <c r="H1047" i="1" s="1"/>
  <c r="D1046"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G989" i="1"/>
  <c r="D989" i="1"/>
  <c r="C989" i="1"/>
  <c r="H989" i="1" s="1"/>
  <c r="G988" i="1"/>
  <c r="D988" i="1"/>
  <c r="C988" i="1"/>
  <c r="H988" i="1" s="1"/>
  <c r="G987" i="1"/>
  <c r="D987" i="1"/>
  <c r="C987" i="1"/>
  <c r="H987" i="1" s="1"/>
  <c r="G986" i="1"/>
  <c r="D986" i="1"/>
  <c r="C986" i="1"/>
  <c r="H986" i="1" s="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D961" i="1"/>
  <c r="G961" i="1" s="1"/>
  <c r="C961" i="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D908" i="1"/>
  <c r="G908" i="1" s="1"/>
  <c r="C908" i="1"/>
  <c r="G907" i="1"/>
  <c r="D907" i="1"/>
  <c r="C907" i="1"/>
  <c r="H907" i="1" s="1"/>
  <c r="D906" i="1"/>
  <c r="C906" i="1"/>
  <c r="D905" i="1"/>
  <c r="C905" i="1"/>
  <c r="H905" i="1" s="1"/>
  <c r="D904" i="1"/>
  <c r="G904" i="1" s="1"/>
  <c r="C904" i="1"/>
  <c r="G903" i="1"/>
  <c r="D903" i="1"/>
  <c r="C903" i="1"/>
  <c r="H903" i="1" s="1"/>
  <c r="D902" i="1"/>
  <c r="C902" i="1"/>
  <c r="D901" i="1"/>
  <c r="C901" i="1"/>
  <c r="H901" i="1" s="1"/>
  <c r="D900" i="1"/>
  <c r="G900" i="1" s="1"/>
  <c r="C900" i="1"/>
  <c r="G899" i="1"/>
  <c r="D899" i="1"/>
  <c r="C899" i="1"/>
  <c r="H899" i="1" s="1"/>
  <c r="D898" i="1"/>
  <c r="C898" i="1"/>
  <c r="D897" i="1"/>
  <c r="C897" i="1"/>
  <c r="H897" i="1" s="1"/>
  <c r="D896" i="1"/>
  <c r="G896" i="1" s="1"/>
  <c r="C896" i="1"/>
  <c r="G895" i="1"/>
  <c r="D895" i="1"/>
  <c r="C895" i="1"/>
  <c r="H895" i="1" s="1"/>
  <c r="D894" i="1"/>
  <c r="C894" i="1"/>
  <c r="D893" i="1"/>
  <c r="C893" i="1"/>
  <c r="H893" i="1" s="1"/>
  <c r="D892" i="1"/>
  <c r="G892" i="1" s="1"/>
  <c r="C892" i="1"/>
  <c r="G891" i="1"/>
  <c r="D891" i="1"/>
  <c r="C891" i="1"/>
  <c r="H891" i="1" s="1"/>
  <c r="D890" i="1"/>
  <c r="C890" i="1"/>
  <c r="D889" i="1"/>
  <c r="C889" i="1"/>
  <c r="H889" i="1" s="1"/>
  <c r="D888" i="1"/>
  <c r="C888" i="1"/>
  <c r="G888" i="1" s="1"/>
  <c r="G887" i="1"/>
  <c r="D887" i="1"/>
  <c r="C887" i="1"/>
  <c r="H887" i="1" s="1"/>
  <c r="D886" i="1"/>
  <c r="C886" i="1"/>
  <c r="D885" i="1"/>
  <c r="C885" i="1"/>
  <c r="H885" i="1" s="1"/>
  <c r="D884" i="1"/>
  <c r="C884" i="1"/>
  <c r="G884" i="1" s="1"/>
  <c r="G883" i="1"/>
  <c r="D883" i="1"/>
  <c r="C883" i="1"/>
  <c r="H883" i="1" s="1"/>
  <c r="D882" i="1"/>
  <c r="C882" i="1"/>
  <c r="D881" i="1"/>
  <c r="C881" i="1"/>
  <c r="H881" i="1" s="1"/>
  <c r="D880" i="1"/>
  <c r="G880" i="1" s="1"/>
  <c r="C880" i="1"/>
  <c r="G879" i="1"/>
  <c r="D879" i="1"/>
  <c r="C879" i="1"/>
  <c r="H879" i="1" s="1"/>
  <c r="D878" i="1"/>
  <c r="C878" i="1"/>
  <c r="D877" i="1"/>
  <c r="C877" i="1"/>
  <c r="H877" i="1" s="1"/>
  <c r="D876" i="1"/>
  <c r="G876" i="1" s="1"/>
  <c r="C876" i="1"/>
  <c r="G875" i="1"/>
  <c r="D875" i="1"/>
  <c r="C875" i="1"/>
  <c r="H875" i="1" s="1"/>
  <c r="D874" i="1"/>
  <c r="C874" i="1"/>
  <c r="D873" i="1"/>
  <c r="C873" i="1"/>
  <c r="H873" i="1" s="1"/>
  <c r="D872" i="1"/>
  <c r="G872" i="1" s="1"/>
  <c r="C872" i="1"/>
  <c r="G871" i="1"/>
  <c r="D871" i="1"/>
  <c r="C871" i="1"/>
  <c r="H871" i="1" s="1"/>
  <c r="D870" i="1"/>
  <c r="C870" i="1"/>
  <c r="D869" i="1"/>
  <c r="C869" i="1"/>
  <c r="H869" i="1" s="1"/>
  <c r="D868" i="1"/>
  <c r="G868" i="1" s="1"/>
  <c r="C868" i="1"/>
  <c r="G867" i="1"/>
  <c r="D867" i="1"/>
  <c r="C867" i="1"/>
  <c r="H867" i="1" s="1"/>
  <c r="D866" i="1"/>
  <c r="C866" i="1"/>
  <c r="D865" i="1"/>
  <c r="C865" i="1"/>
  <c r="H865" i="1" s="1"/>
  <c r="D864" i="1"/>
  <c r="G864" i="1" s="1"/>
  <c r="C864" i="1"/>
  <c r="G863" i="1"/>
  <c r="D863" i="1"/>
  <c r="C863" i="1"/>
  <c r="H863" i="1" s="1"/>
  <c r="D862" i="1"/>
  <c r="C862" i="1"/>
  <c r="D861" i="1"/>
  <c r="C861" i="1"/>
  <c r="H861" i="1" s="1"/>
  <c r="D860" i="1"/>
  <c r="G860" i="1" s="1"/>
  <c r="C860" i="1"/>
  <c r="G859" i="1"/>
  <c r="D859" i="1"/>
  <c r="C859" i="1"/>
  <c r="H859" i="1" s="1"/>
  <c r="D858" i="1"/>
  <c r="C858" i="1"/>
  <c r="D857" i="1"/>
  <c r="C857" i="1"/>
  <c r="H857" i="1" s="1"/>
  <c r="D856" i="1"/>
  <c r="C856" i="1"/>
  <c r="G856" i="1" s="1"/>
  <c r="G855" i="1"/>
  <c r="D855" i="1"/>
  <c r="C855" i="1"/>
  <c r="H855" i="1" s="1"/>
  <c r="D854" i="1"/>
  <c r="C854" i="1"/>
  <c r="D853" i="1"/>
  <c r="C853" i="1"/>
  <c r="H853" i="1" s="1"/>
  <c r="D852" i="1"/>
  <c r="C852" i="1"/>
  <c r="G852" i="1" s="1"/>
  <c r="G851" i="1"/>
  <c r="D851" i="1"/>
  <c r="C851" i="1"/>
  <c r="H851" i="1" s="1"/>
  <c r="D850" i="1"/>
  <c r="C850" i="1"/>
  <c r="D849" i="1"/>
  <c r="C849" i="1"/>
  <c r="H849" i="1" s="1"/>
  <c r="D848" i="1"/>
  <c r="C848" i="1"/>
  <c r="G848" i="1" s="1"/>
  <c r="G847" i="1"/>
  <c r="D847" i="1"/>
  <c r="C847" i="1"/>
  <c r="H847" i="1" s="1"/>
  <c r="D846" i="1"/>
  <c r="G846" i="1" s="1"/>
  <c r="C846" i="1"/>
  <c r="D845" i="1"/>
  <c r="C845" i="1"/>
  <c r="H845" i="1" s="1"/>
  <c r="D844" i="1"/>
  <c r="C844" i="1"/>
  <c r="G844" i="1" s="1"/>
  <c r="G843" i="1"/>
  <c r="D843" i="1"/>
  <c r="C843" i="1"/>
  <c r="H843" i="1" s="1"/>
  <c r="D842" i="1"/>
  <c r="G842" i="1" s="1"/>
  <c r="C842" i="1"/>
  <c r="D841" i="1"/>
  <c r="C841" i="1"/>
  <c r="H841" i="1" s="1"/>
  <c r="D840" i="1"/>
  <c r="C840" i="1"/>
  <c r="G840" i="1" s="1"/>
  <c r="G839" i="1"/>
  <c r="D839" i="1"/>
  <c r="C839" i="1"/>
  <c r="H839" i="1" s="1"/>
  <c r="D838" i="1"/>
  <c r="G838" i="1" s="1"/>
  <c r="C838" i="1"/>
  <c r="D837" i="1"/>
  <c r="C837" i="1"/>
  <c r="H837" i="1" s="1"/>
  <c r="D836" i="1"/>
  <c r="C836" i="1"/>
  <c r="G836" i="1" s="1"/>
  <c r="G835" i="1"/>
  <c r="D835" i="1"/>
  <c r="C835" i="1"/>
  <c r="H835" i="1" s="1"/>
  <c r="D834" i="1"/>
  <c r="G834" i="1" s="1"/>
  <c r="C834" i="1"/>
  <c r="D833" i="1"/>
  <c r="C833" i="1"/>
  <c r="H833" i="1" s="1"/>
  <c r="D832" i="1"/>
  <c r="C832" i="1"/>
  <c r="G832" i="1" s="1"/>
  <c r="G831" i="1"/>
  <c r="D831" i="1"/>
  <c r="C831" i="1"/>
  <c r="H831" i="1" s="1"/>
  <c r="D830" i="1"/>
  <c r="G830" i="1" s="1"/>
  <c r="C830" i="1"/>
  <c r="D829" i="1"/>
  <c r="C829" i="1"/>
  <c r="H829" i="1" s="1"/>
  <c r="D828" i="1"/>
  <c r="C828" i="1"/>
  <c r="G828" i="1" s="1"/>
  <c r="G827" i="1"/>
  <c r="D827" i="1"/>
  <c r="C827" i="1"/>
  <c r="H827" i="1" s="1"/>
  <c r="D826" i="1"/>
  <c r="G826" i="1" s="1"/>
  <c r="C826" i="1"/>
  <c r="D825" i="1"/>
  <c r="C825" i="1"/>
  <c r="H825" i="1" s="1"/>
  <c r="D824" i="1"/>
  <c r="C824" i="1"/>
  <c r="G824" i="1" s="1"/>
  <c r="G823" i="1"/>
  <c r="D823" i="1"/>
  <c r="C823" i="1"/>
  <c r="H823" i="1" s="1"/>
  <c r="D822" i="1"/>
  <c r="C822" i="1"/>
  <c r="D821" i="1"/>
  <c r="C821" i="1"/>
  <c r="H821" i="1" s="1"/>
  <c r="D820" i="1"/>
  <c r="C820" i="1"/>
  <c r="G820" i="1" s="1"/>
  <c r="G819" i="1"/>
  <c r="D819" i="1"/>
  <c r="C819" i="1"/>
  <c r="H819" i="1" s="1"/>
  <c r="D818" i="1"/>
  <c r="G818" i="1" s="1"/>
  <c r="C818" i="1"/>
  <c r="D817" i="1"/>
  <c r="C817" i="1"/>
  <c r="H817" i="1" s="1"/>
  <c r="D816" i="1"/>
  <c r="C816" i="1"/>
  <c r="G816" i="1" s="1"/>
  <c r="G815" i="1"/>
  <c r="D815" i="1"/>
  <c r="C815" i="1"/>
  <c r="H815" i="1" s="1"/>
  <c r="D814" i="1"/>
  <c r="C814" i="1"/>
  <c r="D813" i="1"/>
  <c r="C813" i="1"/>
  <c r="H813" i="1" s="1"/>
  <c r="D812" i="1"/>
  <c r="C812" i="1"/>
  <c r="G811" i="1"/>
  <c r="D811" i="1"/>
  <c r="C811" i="1"/>
  <c r="H811" i="1" s="1"/>
  <c r="D810" i="1"/>
  <c r="G810" i="1" s="1"/>
  <c r="C810" i="1"/>
  <c r="D809" i="1"/>
  <c r="C809" i="1"/>
  <c r="H809" i="1" s="1"/>
  <c r="D808" i="1"/>
  <c r="C808" i="1"/>
  <c r="G808" i="1" s="1"/>
  <c r="G807" i="1"/>
  <c r="D807" i="1"/>
  <c r="C807" i="1"/>
  <c r="H807" i="1" s="1"/>
  <c r="D806" i="1"/>
  <c r="G806" i="1" s="1"/>
  <c r="C806" i="1"/>
  <c r="D805" i="1"/>
  <c r="C805" i="1"/>
  <c r="H805" i="1" s="1"/>
  <c r="D804" i="1"/>
  <c r="C804" i="1"/>
  <c r="G804" i="1" s="1"/>
  <c r="G803" i="1"/>
  <c r="D803" i="1"/>
  <c r="C803" i="1"/>
  <c r="H803" i="1" s="1"/>
  <c r="D802" i="1"/>
  <c r="C802" i="1"/>
  <c r="D801" i="1"/>
  <c r="C801" i="1"/>
  <c r="H801" i="1" s="1"/>
  <c r="D800" i="1"/>
  <c r="C800" i="1"/>
  <c r="G800" i="1" s="1"/>
  <c r="G799" i="1"/>
  <c r="D799" i="1"/>
  <c r="C799" i="1"/>
  <c r="H799" i="1" s="1"/>
  <c r="D798" i="1"/>
  <c r="C798" i="1"/>
  <c r="D797" i="1"/>
  <c r="C797" i="1"/>
  <c r="H797" i="1" s="1"/>
  <c r="D796" i="1"/>
  <c r="C796" i="1"/>
  <c r="G796" i="1" s="1"/>
  <c r="G795" i="1"/>
  <c r="D795" i="1"/>
  <c r="C795" i="1"/>
  <c r="H795" i="1" s="1"/>
  <c r="D794" i="1"/>
  <c r="G794" i="1" s="1"/>
  <c r="C794" i="1"/>
  <c r="D793" i="1"/>
  <c r="C793" i="1"/>
  <c r="H793" i="1" s="1"/>
  <c r="D792" i="1"/>
  <c r="C792" i="1"/>
  <c r="G792" i="1" s="1"/>
  <c r="G791" i="1"/>
  <c r="D791" i="1"/>
  <c r="C791" i="1"/>
  <c r="H791" i="1" s="1"/>
  <c r="D790" i="1"/>
  <c r="G790" i="1" s="1"/>
  <c r="C790" i="1"/>
  <c r="D789" i="1"/>
  <c r="C789" i="1"/>
  <c r="H789" i="1" s="1"/>
  <c r="D788" i="1"/>
  <c r="C788" i="1"/>
  <c r="G788" i="1" s="1"/>
  <c r="G787" i="1"/>
  <c r="D787" i="1"/>
  <c r="C787" i="1"/>
  <c r="H787" i="1" s="1"/>
  <c r="D786" i="1"/>
  <c r="G786" i="1" s="1"/>
  <c r="C786" i="1"/>
  <c r="D785" i="1"/>
  <c r="C785" i="1"/>
  <c r="H785" i="1" s="1"/>
  <c r="D784" i="1"/>
  <c r="C784" i="1"/>
  <c r="G784" i="1" s="1"/>
  <c r="G783" i="1"/>
  <c r="D783" i="1"/>
  <c r="C783" i="1"/>
  <c r="H783" i="1" s="1"/>
  <c r="D782" i="1"/>
  <c r="G782" i="1" s="1"/>
  <c r="C782" i="1"/>
  <c r="D781" i="1"/>
  <c r="C781" i="1"/>
  <c r="D780" i="1"/>
  <c r="C780" i="1"/>
  <c r="G780" i="1" s="1"/>
  <c r="G779" i="1"/>
  <c r="D779" i="1"/>
  <c r="C779" i="1"/>
  <c r="H779" i="1" s="1"/>
  <c r="D778" i="1"/>
  <c r="G778" i="1" s="1"/>
  <c r="C778" i="1"/>
  <c r="D777" i="1"/>
  <c r="C777" i="1"/>
  <c r="D776" i="1"/>
  <c r="C776" i="1"/>
  <c r="G776" i="1" s="1"/>
  <c r="G775" i="1"/>
  <c r="D775" i="1"/>
  <c r="C775" i="1"/>
  <c r="H775" i="1" s="1"/>
  <c r="D774" i="1"/>
  <c r="G774" i="1" s="1"/>
  <c r="C774" i="1"/>
  <c r="D773" i="1"/>
  <c r="C773" i="1"/>
  <c r="D772" i="1"/>
  <c r="C772" i="1"/>
  <c r="G772" i="1" s="1"/>
  <c r="G771" i="1"/>
  <c r="D771" i="1"/>
  <c r="C771" i="1"/>
  <c r="H771" i="1" s="1"/>
  <c r="D770" i="1"/>
  <c r="G770" i="1" s="1"/>
  <c r="C770" i="1"/>
  <c r="D769" i="1"/>
  <c r="C769" i="1"/>
  <c r="D768" i="1"/>
  <c r="C768" i="1"/>
  <c r="G768" i="1" s="1"/>
  <c r="G767" i="1"/>
  <c r="D767" i="1"/>
  <c r="C767" i="1"/>
  <c r="H767" i="1" s="1"/>
  <c r="D766" i="1"/>
  <c r="C766" i="1"/>
  <c r="D765" i="1"/>
  <c r="C765" i="1"/>
  <c r="D764" i="1"/>
  <c r="C764" i="1"/>
  <c r="G764" i="1" s="1"/>
  <c r="G763" i="1"/>
  <c r="D763" i="1"/>
  <c r="C763" i="1"/>
  <c r="H763" i="1" s="1"/>
  <c r="D762" i="1"/>
  <c r="G762" i="1" s="1"/>
  <c r="C762" i="1"/>
  <c r="D761" i="1"/>
  <c r="H761" i="1" s="1"/>
  <c r="C761" i="1"/>
  <c r="D760" i="1"/>
  <c r="H760" i="1" s="1"/>
  <c r="C760" i="1"/>
  <c r="G760" i="1" s="1"/>
  <c r="D759" i="1"/>
  <c r="H759" i="1" s="1"/>
  <c r="C759" i="1"/>
  <c r="G759" i="1" s="1"/>
  <c r="H758" i="1"/>
  <c r="D758" i="1"/>
  <c r="C758" i="1"/>
  <c r="G758" i="1" s="1"/>
  <c r="D757" i="1"/>
  <c r="H757" i="1" s="1"/>
  <c r="C757" i="1"/>
  <c r="D756" i="1"/>
  <c r="H756" i="1" s="1"/>
  <c r="C756" i="1"/>
  <c r="G756" i="1" s="1"/>
  <c r="D755" i="1"/>
  <c r="H755" i="1" s="1"/>
  <c r="C755" i="1"/>
  <c r="G755" i="1" s="1"/>
  <c r="H754" i="1"/>
  <c r="D754" i="1"/>
  <c r="C754" i="1"/>
  <c r="G754" i="1" s="1"/>
  <c r="D753" i="1"/>
  <c r="H753" i="1" s="1"/>
  <c r="C753" i="1"/>
  <c r="D752" i="1"/>
  <c r="H752" i="1" s="1"/>
  <c r="C752" i="1"/>
  <c r="G752" i="1" s="1"/>
  <c r="D751" i="1"/>
  <c r="H751" i="1" s="1"/>
  <c r="C751" i="1"/>
  <c r="G751" i="1" s="1"/>
  <c r="H750" i="1"/>
  <c r="D750" i="1"/>
  <c r="C750" i="1"/>
  <c r="G750" i="1" s="1"/>
  <c r="D749" i="1"/>
  <c r="H749" i="1" s="1"/>
  <c r="C749" i="1"/>
  <c r="D748" i="1"/>
  <c r="H748" i="1" s="1"/>
  <c r="C748" i="1"/>
  <c r="G748" i="1" s="1"/>
  <c r="D747" i="1"/>
  <c r="H747" i="1" s="1"/>
  <c r="C747" i="1"/>
  <c r="G747" i="1" s="1"/>
  <c r="H746" i="1"/>
  <c r="D746" i="1"/>
  <c r="C746" i="1"/>
  <c r="G746" i="1" s="1"/>
  <c r="D745" i="1"/>
  <c r="H745" i="1" s="1"/>
  <c r="C745" i="1"/>
  <c r="D744" i="1"/>
  <c r="H744" i="1" s="1"/>
  <c r="C744" i="1"/>
  <c r="G744" i="1" s="1"/>
  <c r="D743" i="1"/>
  <c r="H743" i="1" s="1"/>
  <c r="C743" i="1"/>
  <c r="G743" i="1" s="1"/>
  <c r="H742" i="1"/>
  <c r="D742" i="1"/>
  <c r="C742" i="1"/>
  <c r="G742" i="1" s="1"/>
  <c r="D741" i="1"/>
  <c r="H741" i="1" s="1"/>
  <c r="C741" i="1"/>
  <c r="D740" i="1"/>
  <c r="H740" i="1" s="1"/>
  <c r="C740" i="1"/>
  <c r="G740" i="1" s="1"/>
  <c r="D739" i="1"/>
  <c r="H739" i="1" s="1"/>
  <c r="C739" i="1"/>
  <c r="G739" i="1" s="1"/>
  <c r="H738" i="1"/>
  <c r="D738" i="1"/>
  <c r="C738" i="1"/>
  <c r="G738" i="1" s="1"/>
  <c r="D737" i="1"/>
  <c r="H737" i="1" s="1"/>
  <c r="C737" i="1"/>
  <c r="D736" i="1"/>
  <c r="H736" i="1" s="1"/>
  <c r="C736" i="1"/>
  <c r="G736" i="1" s="1"/>
  <c r="D735" i="1"/>
  <c r="H735" i="1" s="1"/>
  <c r="C735" i="1"/>
  <c r="H734" i="1"/>
  <c r="D734" i="1"/>
  <c r="C734" i="1"/>
  <c r="G734" i="1" s="1"/>
  <c r="D733" i="1"/>
  <c r="H733" i="1" s="1"/>
  <c r="C733" i="1"/>
  <c r="H732" i="1"/>
  <c r="D732" i="1"/>
  <c r="C732" i="1"/>
  <c r="G732" i="1" s="1"/>
  <c r="D731" i="1"/>
  <c r="H731" i="1" s="1"/>
  <c r="C731" i="1"/>
  <c r="H730" i="1"/>
  <c r="D730" i="1"/>
  <c r="C730" i="1"/>
  <c r="G730" i="1" s="1"/>
  <c r="D729" i="1"/>
  <c r="H729" i="1" s="1"/>
  <c r="C729" i="1"/>
  <c r="H728" i="1"/>
  <c r="D728" i="1"/>
  <c r="C728" i="1"/>
  <c r="G728" i="1" s="1"/>
  <c r="D727" i="1"/>
  <c r="H727" i="1" s="1"/>
  <c r="C727" i="1"/>
  <c r="H726" i="1"/>
  <c r="D726" i="1"/>
  <c r="C726" i="1"/>
  <c r="G726" i="1" s="1"/>
  <c r="D725" i="1"/>
  <c r="H725" i="1" s="1"/>
  <c r="C725" i="1"/>
  <c r="H724" i="1"/>
  <c r="D724" i="1"/>
  <c r="C724" i="1"/>
  <c r="G724" i="1" s="1"/>
  <c r="D723" i="1"/>
  <c r="H723" i="1" s="1"/>
  <c r="C723" i="1"/>
  <c r="H722" i="1"/>
  <c r="D722" i="1"/>
  <c r="C722" i="1"/>
  <c r="G722" i="1" s="1"/>
  <c r="D721" i="1"/>
  <c r="H721" i="1" s="1"/>
  <c r="C721" i="1"/>
  <c r="H720" i="1"/>
  <c r="D720" i="1"/>
  <c r="C720" i="1"/>
  <c r="G720" i="1" s="1"/>
  <c r="D719" i="1"/>
  <c r="H719" i="1" s="1"/>
  <c r="C719" i="1"/>
  <c r="D718" i="1"/>
  <c r="H718" i="1" s="1"/>
  <c r="C718" i="1"/>
  <c r="D717" i="1"/>
  <c r="H717" i="1" s="1"/>
  <c r="C717" i="1"/>
  <c r="H716" i="1"/>
  <c r="D716" i="1"/>
  <c r="C716" i="1"/>
  <c r="G716" i="1" s="1"/>
  <c r="D715" i="1"/>
  <c r="H715" i="1" s="1"/>
  <c r="C715" i="1"/>
  <c r="H714" i="1"/>
  <c r="D714" i="1"/>
  <c r="C714" i="1"/>
  <c r="G714" i="1" s="1"/>
  <c r="D713" i="1"/>
  <c r="H713" i="1" s="1"/>
  <c r="C713" i="1"/>
  <c r="H712" i="1"/>
  <c r="D712" i="1"/>
  <c r="C712" i="1"/>
  <c r="G712" i="1" s="1"/>
  <c r="D711" i="1"/>
  <c r="H711" i="1" s="1"/>
  <c r="C711" i="1"/>
  <c r="H710" i="1"/>
  <c r="D710" i="1"/>
  <c r="C710" i="1"/>
  <c r="G710" i="1" s="1"/>
  <c r="D709" i="1"/>
  <c r="C709" i="1"/>
  <c r="H708" i="1"/>
  <c r="D708" i="1"/>
  <c r="C708" i="1"/>
  <c r="G708" i="1" s="1"/>
  <c r="D707" i="1"/>
  <c r="H707" i="1" s="1"/>
  <c r="C707" i="1"/>
  <c r="H706" i="1"/>
  <c r="D706" i="1"/>
  <c r="C706" i="1"/>
  <c r="G706" i="1" s="1"/>
  <c r="D705" i="1"/>
  <c r="H705" i="1" s="1"/>
  <c r="C705" i="1"/>
  <c r="H704" i="1"/>
  <c r="D704" i="1"/>
  <c r="C704" i="1"/>
  <c r="G704" i="1" s="1"/>
  <c r="D703" i="1"/>
  <c r="H703" i="1" s="1"/>
  <c r="C703" i="1"/>
  <c r="H702" i="1"/>
  <c r="D702" i="1"/>
  <c r="C702" i="1"/>
  <c r="G702" i="1" s="1"/>
  <c r="D701" i="1"/>
  <c r="H701" i="1" s="1"/>
  <c r="C701" i="1"/>
  <c r="H700" i="1"/>
  <c r="D700" i="1"/>
  <c r="C700" i="1"/>
  <c r="G700" i="1" s="1"/>
  <c r="D699" i="1"/>
  <c r="H699" i="1" s="1"/>
  <c r="C699" i="1"/>
  <c r="H698" i="1"/>
  <c r="D698" i="1"/>
  <c r="C698" i="1"/>
  <c r="G698" i="1" s="1"/>
  <c r="D697" i="1"/>
  <c r="H697" i="1" s="1"/>
  <c r="C697" i="1"/>
  <c r="H696" i="1"/>
  <c r="D696" i="1"/>
  <c r="C696" i="1"/>
  <c r="G696" i="1" s="1"/>
  <c r="D695" i="1"/>
  <c r="H695" i="1" s="1"/>
  <c r="C695" i="1"/>
  <c r="H694" i="1"/>
  <c r="D694" i="1"/>
  <c r="C694" i="1"/>
  <c r="G694" i="1" s="1"/>
  <c r="D693" i="1"/>
  <c r="H693" i="1" s="1"/>
  <c r="C693" i="1"/>
  <c r="H692" i="1"/>
  <c r="D692" i="1"/>
  <c r="C692" i="1"/>
  <c r="G692" i="1" s="1"/>
  <c r="D691" i="1"/>
  <c r="H691" i="1" s="1"/>
  <c r="C691" i="1"/>
  <c r="H690" i="1"/>
  <c r="D690" i="1"/>
  <c r="C690" i="1"/>
  <c r="G690" i="1" s="1"/>
  <c r="D689" i="1"/>
  <c r="H689" i="1" s="1"/>
  <c r="C689" i="1"/>
  <c r="H688" i="1"/>
  <c r="D688" i="1"/>
  <c r="C688" i="1"/>
  <c r="G688" i="1" s="1"/>
  <c r="D687" i="1"/>
  <c r="H687" i="1" s="1"/>
  <c r="C687" i="1"/>
  <c r="H686" i="1"/>
  <c r="D686" i="1"/>
  <c r="C686" i="1"/>
  <c r="G686" i="1" s="1"/>
  <c r="D685" i="1"/>
  <c r="H685" i="1" s="1"/>
  <c r="C685" i="1"/>
  <c r="H684" i="1"/>
  <c r="D684" i="1"/>
  <c r="C684" i="1"/>
  <c r="G684" i="1" s="1"/>
  <c r="D683" i="1"/>
  <c r="H683" i="1" s="1"/>
  <c r="C683" i="1"/>
  <c r="H682" i="1"/>
  <c r="D682" i="1"/>
  <c r="C682" i="1"/>
  <c r="G682" i="1" s="1"/>
  <c r="D681" i="1"/>
  <c r="H681" i="1" s="1"/>
  <c r="C681" i="1"/>
  <c r="H680" i="1"/>
  <c r="D680" i="1"/>
  <c r="C680" i="1"/>
  <c r="G680" i="1" s="1"/>
  <c r="D679" i="1"/>
  <c r="H679" i="1" s="1"/>
  <c r="C679" i="1"/>
  <c r="H678" i="1"/>
  <c r="D678" i="1"/>
  <c r="C678" i="1"/>
  <c r="G678" i="1" s="1"/>
  <c r="D677" i="1"/>
  <c r="H677" i="1" s="1"/>
  <c r="C677" i="1"/>
  <c r="H676" i="1"/>
  <c r="D676" i="1"/>
  <c r="C676" i="1"/>
  <c r="G676" i="1" s="1"/>
  <c r="D675" i="1"/>
  <c r="H675" i="1" s="1"/>
  <c r="C675" i="1"/>
  <c r="H674" i="1"/>
  <c r="D674" i="1"/>
  <c r="C674" i="1"/>
  <c r="G674" i="1" s="1"/>
  <c r="D673" i="1"/>
  <c r="H673" i="1" s="1"/>
  <c r="C673" i="1"/>
  <c r="H672" i="1"/>
  <c r="D672" i="1"/>
  <c r="C672" i="1"/>
  <c r="G672" i="1" s="1"/>
  <c r="D671" i="1"/>
  <c r="H671" i="1" s="1"/>
  <c r="C671" i="1"/>
  <c r="H670" i="1"/>
  <c r="D670" i="1"/>
  <c r="C670" i="1"/>
  <c r="G670" i="1" s="1"/>
  <c r="D669" i="1"/>
  <c r="H669" i="1" s="1"/>
  <c r="C669" i="1"/>
  <c r="H668" i="1"/>
  <c r="D668" i="1"/>
  <c r="C668" i="1"/>
  <c r="G668" i="1" s="1"/>
  <c r="D667" i="1"/>
  <c r="H667" i="1" s="1"/>
  <c r="C667" i="1"/>
  <c r="H666" i="1"/>
  <c r="D666" i="1"/>
  <c r="C666" i="1"/>
  <c r="G666" i="1" s="1"/>
  <c r="D665" i="1"/>
  <c r="H665" i="1" s="1"/>
  <c r="C665" i="1"/>
  <c r="H664" i="1"/>
  <c r="D664" i="1"/>
  <c r="C664" i="1"/>
  <c r="G664" i="1" s="1"/>
  <c r="D663" i="1"/>
  <c r="H663" i="1" s="1"/>
  <c r="C663" i="1"/>
  <c r="H662" i="1"/>
  <c r="D662" i="1"/>
  <c r="C662" i="1"/>
  <c r="G662" i="1" s="1"/>
  <c r="D661" i="1"/>
  <c r="H661" i="1" s="1"/>
  <c r="C661" i="1"/>
  <c r="H660" i="1"/>
  <c r="D660" i="1"/>
  <c r="C660" i="1"/>
  <c r="G660" i="1" s="1"/>
  <c r="D659" i="1"/>
  <c r="H659" i="1" s="1"/>
  <c r="C659" i="1"/>
  <c r="D658" i="1"/>
  <c r="C658" i="1"/>
  <c r="G658" i="1" s="1"/>
  <c r="D657" i="1"/>
  <c r="H657" i="1" s="1"/>
  <c r="C657" i="1"/>
  <c r="H656" i="1"/>
  <c r="D656" i="1"/>
  <c r="C656" i="1"/>
  <c r="G656" i="1" s="1"/>
  <c r="D655" i="1"/>
  <c r="H655" i="1" s="1"/>
  <c r="C655" i="1"/>
  <c r="D654" i="1"/>
  <c r="C654" i="1"/>
  <c r="D653" i="1"/>
  <c r="H653" i="1" s="1"/>
  <c r="C653" i="1"/>
  <c r="H652" i="1"/>
  <c r="D652" i="1"/>
  <c r="C652" i="1"/>
  <c r="G652" i="1" s="1"/>
  <c r="D651" i="1"/>
  <c r="H651" i="1" s="1"/>
  <c r="C651" i="1"/>
  <c r="H650" i="1"/>
  <c r="D650" i="1"/>
  <c r="C650" i="1"/>
  <c r="G650" i="1" s="1"/>
  <c r="D649" i="1"/>
  <c r="H649" i="1" s="1"/>
  <c r="C649" i="1"/>
  <c r="H648" i="1"/>
  <c r="D648" i="1"/>
  <c r="C648" i="1"/>
  <c r="G648" i="1" s="1"/>
  <c r="D647" i="1"/>
  <c r="H647" i="1" s="1"/>
  <c r="C647" i="1"/>
  <c r="H646" i="1"/>
  <c r="D646" i="1"/>
  <c r="C646" i="1"/>
  <c r="G646" i="1" s="1"/>
  <c r="D645" i="1"/>
  <c r="C645" i="1"/>
  <c r="D644" i="1"/>
  <c r="C644" i="1"/>
  <c r="G644" i="1" s="1"/>
  <c r="D643" i="1"/>
  <c r="H643" i="1" s="1"/>
  <c r="C643" i="1"/>
  <c r="D642" i="1"/>
  <c r="C642" i="1"/>
  <c r="G642" i="1" s="1"/>
  <c r="D641" i="1"/>
  <c r="H641" i="1" s="1"/>
  <c r="C641" i="1"/>
  <c r="C637" i="1"/>
  <c r="D632" i="1"/>
  <c r="H632" i="1" s="1"/>
  <c r="C632" i="1"/>
  <c r="H631" i="1"/>
  <c r="D631" i="1"/>
  <c r="C631" i="1"/>
  <c r="G631" i="1" s="1"/>
  <c r="D628" i="1"/>
  <c r="H628" i="1" s="1"/>
  <c r="C628" i="1"/>
  <c r="H627" i="1"/>
  <c r="D627" i="1"/>
  <c r="C627" i="1"/>
  <c r="G627" i="1" s="1"/>
  <c r="D626" i="1"/>
  <c r="H626" i="1" s="1"/>
  <c r="C626" i="1"/>
  <c r="H625" i="1"/>
  <c r="D625" i="1"/>
  <c r="C625" i="1"/>
  <c r="G625" i="1" s="1"/>
  <c r="D624" i="1"/>
  <c r="H624" i="1" s="1"/>
  <c r="C624" i="1"/>
  <c r="H623" i="1"/>
  <c r="D623" i="1"/>
  <c r="C623" i="1"/>
  <c r="G623" i="1" s="1"/>
  <c r="D622" i="1"/>
  <c r="H622" i="1" s="1"/>
  <c r="C622" i="1"/>
  <c r="H621" i="1"/>
  <c r="D621" i="1"/>
  <c r="C621" i="1"/>
  <c r="G621" i="1" s="1"/>
  <c r="D620" i="1"/>
  <c r="H620" i="1" s="1"/>
  <c r="C620" i="1"/>
  <c r="D619" i="1"/>
  <c r="H618" i="1"/>
  <c r="D618" i="1"/>
  <c r="C618" i="1"/>
  <c r="G618" i="1" s="1"/>
  <c r="D617" i="1"/>
  <c r="H617" i="1" s="1"/>
  <c r="C617" i="1"/>
  <c r="H616" i="1"/>
  <c r="D616" i="1"/>
  <c r="C616" i="1"/>
  <c r="G616" i="1" s="1"/>
  <c r="D615" i="1"/>
  <c r="H615" i="1" s="1"/>
  <c r="C615" i="1"/>
  <c r="H614" i="1"/>
  <c r="D614" i="1"/>
  <c r="C614" i="1"/>
  <c r="G614" i="1" s="1"/>
  <c r="D613" i="1"/>
  <c r="H613" i="1" s="1"/>
  <c r="C613" i="1"/>
  <c r="H612" i="1"/>
  <c r="D612" i="1"/>
  <c r="C612" i="1"/>
  <c r="G612" i="1" s="1"/>
  <c r="D611" i="1"/>
  <c r="H611" i="1" s="1"/>
  <c r="C611" i="1"/>
  <c r="H610" i="1"/>
  <c r="D610" i="1"/>
  <c r="C610" i="1"/>
  <c r="G610" i="1" s="1"/>
  <c r="D609" i="1"/>
  <c r="H609" i="1" s="1"/>
  <c r="C609" i="1"/>
  <c r="H608" i="1"/>
  <c r="D608" i="1"/>
  <c r="C608" i="1"/>
  <c r="G608" i="1" s="1"/>
  <c r="D607" i="1"/>
  <c r="H607" i="1" s="1"/>
  <c r="C607" i="1"/>
  <c r="H606" i="1"/>
  <c r="D606" i="1"/>
  <c r="C606" i="1"/>
  <c r="G606" i="1" s="1"/>
  <c r="D605" i="1"/>
  <c r="H605" i="1" s="1"/>
  <c r="C605" i="1"/>
  <c r="H604" i="1"/>
  <c r="D604" i="1"/>
  <c r="C604" i="1"/>
  <c r="G604" i="1" s="1"/>
  <c r="D603" i="1"/>
  <c r="H603" i="1" s="1"/>
  <c r="C603" i="1"/>
  <c r="H602" i="1"/>
  <c r="D602" i="1"/>
  <c r="C602" i="1"/>
  <c r="G602" i="1" s="1"/>
  <c r="D601" i="1"/>
  <c r="H601" i="1" s="1"/>
  <c r="C601" i="1"/>
  <c r="H600" i="1"/>
  <c r="D600" i="1"/>
  <c r="C600" i="1"/>
  <c r="G600" i="1" s="1"/>
  <c r="D599" i="1"/>
  <c r="H599" i="1" s="1"/>
  <c r="C599" i="1"/>
  <c r="H598" i="1"/>
  <c r="D598" i="1"/>
  <c r="C598" i="1"/>
  <c r="G598" i="1" s="1"/>
  <c r="D597" i="1"/>
  <c r="H597" i="1" s="1"/>
  <c r="C597" i="1"/>
  <c r="H596" i="1"/>
  <c r="D596" i="1"/>
  <c r="C596" i="1"/>
  <c r="G596" i="1" s="1"/>
  <c r="D595" i="1"/>
  <c r="H595" i="1" s="1"/>
  <c r="C595" i="1"/>
  <c r="H594" i="1"/>
  <c r="D594" i="1"/>
  <c r="C594" i="1"/>
  <c r="G594" i="1" s="1"/>
  <c r="D593" i="1"/>
  <c r="H593" i="1" s="1"/>
  <c r="C593" i="1"/>
  <c r="H592" i="1"/>
  <c r="D592" i="1"/>
  <c r="C592" i="1"/>
  <c r="G592" i="1" s="1"/>
  <c r="D591" i="1"/>
  <c r="H591" i="1" s="1"/>
  <c r="C591" i="1"/>
  <c r="H590" i="1"/>
  <c r="D590" i="1"/>
  <c r="C590" i="1"/>
  <c r="G590" i="1" s="1"/>
  <c r="D589" i="1"/>
  <c r="H589" i="1" s="1"/>
  <c r="C589" i="1"/>
  <c r="H588" i="1"/>
  <c r="D588" i="1"/>
  <c r="C588" i="1"/>
  <c r="G588" i="1" s="1"/>
  <c r="C587" i="1"/>
  <c r="H586" i="1"/>
  <c r="D586" i="1"/>
  <c r="C586" i="1"/>
  <c r="G586" i="1" s="1"/>
  <c r="D585" i="1"/>
  <c r="H585" i="1" s="1"/>
  <c r="C585" i="1"/>
  <c r="H584" i="1"/>
  <c r="D584" i="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C574" i="1"/>
  <c r="D573" i="1"/>
  <c r="H573" i="1" s="1"/>
  <c r="C573" i="1"/>
  <c r="H572" i="1"/>
  <c r="D572" i="1"/>
  <c r="C572" i="1"/>
  <c r="G572" i="1" s="1"/>
  <c r="D571" i="1"/>
  <c r="H571" i="1" s="1"/>
  <c r="C571" i="1"/>
  <c r="H570" i="1"/>
  <c r="D570" i="1"/>
  <c r="C570" i="1"/>
  <c r="G570" i="1" s="1"/>
  <c r="D569" i="1"/>
  <c r="H569" i="1" s="1"/>
  <c r="C569" i="1"/>
  <c r="H568" i="1"/>
  <c r="D568" i="1"/>
  <c r="C568" i="1"/>
  <c r="G568" i="1" s="1"/>
  <c r="D567" i="1"/>
  <c r="H567" i="1" s="1"/>
  <c r="C567" i="1"/>
  <c r="H566" i="1"/>
  <c r="D566" i="1"/>
  <c r="C566" i="1"/>
  <c r="G566" i="1" s="1"/>
  <c r="D565" i="1"/>
  <c r="H565" i="1" s="1"/>
  <c r="C565" i="1"/>
  <c r="H564" i="1"/>
  <c r="D564" i="1"/>
  <c r="C564" i="1"/>
  <c r="G564" i="1" s="1"/>
  <c r="D563" i="1"/>
  <c r="H563" i="1" s="1"/>
  <c r="C563" i="1"/>
  <c r="H562" i="1"/>
  <c r="D562" i="1"/>
  <c r="C562" i="1"/>
  <c r="G562" i="1" s="1"/>
  <c r="D561" i="1"/>
  <c r="D560" i="1"/>
  <c r="H560" i="1" s="1"/>
  <c r="C560" i="1"/>
  <c r="H559" i="1"/>
  <c r="D559" i="1"/>
  <c r="C559" i="1"/>
  <c r="G559" i="1" s="1"/>
  <c r="D558" i="1"/>
  <c r="H558" i="1" s="1"/>
  <c r="C558" i="1"/>
  <c r="H557" i="1"/>
  <c r="D557" i="1"/>
  <c r="C557" i="1"/>
  <c r="G557" i="1" s="1"/>
  <c r="D556" i="1"/>
  <c r="H556" i="1" s="1"/>
  <c r="C556" i="1"/>
  <c r="H555" i="1"/>
  <c r="D555" i="1"/>
  <c r="C555" i="1"/>
  <c r="G555" i="1" s="1"/>
  <c r="D554" i="1"/>
  <c r="H554" i="1" s="1"/>
  <c r="C554" i="1"/>
  <c r="H553" i="1"/>
  <c r="D553" i="1"/>
  <c r="C553" i="1"/>
  <c r="G553" i="1" s="1"/>
  <c r="D552" i="1"/>
  <c r="H552" i="1" s="1"/>
  <c r="C552" i="1"/>
  <c r="H551" i="1"/>
  <c r="D551" i="1"/>
  <c r="C551" i="1"/>
  <c r="G551" i="1" s="1"/>
  <c r="D550" i="1"/>
  <c r="H550" i="1" s="1"/>
  <c r="C550" i="1"/>
  <c r="H549" i="1"/>
  <c r="D549" i="1"/>
  <c r="C549" i="1"/>
  <c r="G549" i="1" s="1"/>
  <c r="D548" i="1"/>
  <c r="H548" i="1" s="1"/>
  <c r="C548" i="1"/>
  <c r="H547" i="1"/>
  <c r="D547" i="1"/>
  <c r="C547" i="1"/>
  <c r="G547" i="1" s="1"/>
  <c r="D546" i="1"/>
  <c r="H546" i="1" s="1"/>
  <c r="C546" i="1"/>
  <c r="H545" i="1"/>
  <c r="D545" i="1"/>
  <c r="C545" i="1"/>
  <c r="G545" i="1" s="1"/>
  <c r="D544" i="1"/>
  <c r="H544" i="1" s="1"/>
  <c r="C544" i="1"/>
  <c r="H543" i="1"/>
  <c r="D543" i="1"/>
  <c r="C543" i="1"/>
  <c r="G543" i="1" s="1"/>
  <c r="D542" i="1"/>
  <c r="H542" i="1" s="1"/>
  <c r="C542" i="1"/>
  <c r="H541" i="1"/>
  <c r="D541" i="1"/>
  <c r="C541" i="1"/>
  <c r="G541" i="1" s="1"/>
  <c r="D540" i="1"/>
  <c r="H540" i="1" s="1"/>
  <c r="C540" i="1"/>
  <c r="H539" i="1"/>
  <c r="D539" i="1"/>
  <c r="C539" i="1"/>
  <c r="G539" i="1" s="1"/>
  <c r="D538" i="1"/>
  <c r="H538" i="1" s="1"/>
  <c r="C538" i="1"/>
  <c r="H537" i="1"/>
  <c r="D537" i="1"/>
  <c r="C537" i="1"/>
  <c r="G537" i="1" s="1"/>
  <c r="D536" i="1"/>
  <c r="H536" i="1" s="1"/>
  <c r="C536" i="1"/>
  <c r="H535" i="1"/>
  <c r="D535" i="1"/>
  <c r="C535" i="1"/>
  <c r="G535" i="1" s="1"/>
  <c r="D534" i="1"/>
  <c r="H534" i="1" s="1"/>
  <c r="C534" i="1"/>
  <c r="H533" i="1"/>
  <c r="D533" i="1"/>
  <c r="C533" i="1"/>
  <c r="G533" i="1" s="1"/>
  <c r="D532" i="1"/>
  <c r="H532" i="1" s="1"/>
  <c r="C532" i="1"/>
  <c r="H531" i="1"/>
  <c r="D531" i="1"/>
  <c r="C531" i="1"/>
  <c r="G531" i="1" s="1"/>
  <c r="D530" i="1"/>
  <c r="H530" i="1" s="1"/>
  <c r="C530" i="1"/>
  <c r="H529" i="1"/>
  <c r="D529" i="1"/>
  <c r="C529" i="1"/>
  <c r="G529" i="1" s="1"/>
  <c r="D528" i="1"/>
  <c r="H528" i="1" s="1"/>
  <c r="C528" i="1"/>
  <c r="D527" i="1"/>
  <c r="C527" i="1"/>
  <c r="G527" i="1" s="1"/>
  <c r="D526" i="1"/>
  <c r="C526" i="1"/>
  <c r="H526" i="1" s="1"/>
  <c r="H525" i="1"/>
  <c r="D525" i="1"/>
  <c r="C525" i="1"/>
  <c r="G525" i="1" s="1"/>
  <c r="D524" i="1"/>
  <c r="H524" i="1" s="1"/>
  <c r="C524" i="1"/>
  <c r="D523" i="1"/>
  <c r="H521" i="1"/>
  <c r="D521" i="1"/>
  <c r="C521" i="1"/>
  <c r="G521" i="1" s="1"/>
  <c r="D520" i="1"/>
  <c r="H520" i="1" s="1"/>
  <c r="C520" i="1"/>
  <c r="D519" i="1"/>
  <c r="C519" i="1"/>
  <c r="G519" i="1" s="1"/>
  <c r="D518" i="1"/>
  <c r="C518" i="1"/>
  <c r="H518" i="1" s="1"/>
  <c r="H517" i="1"/>
  <c r="D517" i="1"/>
  <c r="C517" i="1"/>
  <c r="G517" i="1" s="1"/>
  <c r="D516" i="1"/>
  <c r="H516" i="1" s="1"/>
  <c r="C516" i="1"/>
  <c r="D515" i="1"/>
  <c r="C515" i="1"/>
  <c r="G515" i="1" s="1"/>
  <c r="D514" i="1"/>
  <c r="C514" i="1"/>
  <c r="H514" i="1" s="1"/>
  <c r="H513" i="1"/>
  <c r="D513" i="1"/>
  <c r="C513" i="1"/>
  <c r="G513" i="1" s="1"/>
  <c r="D512" i="1"/>
  <c r="H512" i="1" s="1"/>
  <c r="C512" i="1"/>
  <c r="D511" i="1"/>
  <c r="C511" i="1"/>
  <c r="G511" i="1" s="1"/>
  <c r="D510" i="1"/>
  <c r="C510" i="1"/>
  <c r="H510" i="1" s="1"/>
  <c r="D509" i="1"/>
  <c r="D508" i="1"/>
  <c r="H508" i="1" s="1"/>
  <c r="C508" i="1"/>
  <c r="D507" i="1"/>
  <c r="C507" i="1"/>
  <c r="G507" i="1" s="1"/>
  <c r="D506" i="1"/>
  <c r="C506" i="1"/>
  <c r="H506" i="1" s="1"/>
  <c r="H505" i="1"/>
  <c r="D505" i="1"/>
  <c r="C505" i="1"/>
  <c r="G505" i="1" s="1"/>
  <c r="D504" i="1"/>
  <c r="H504" i="1" s="1"/>
  <c r="C504" i="1"/>
  <c r="D503" i="1"/>
  <c r="C503" i="1"/>
  <c r="G503" i="1" s="1"/>
  <c r="D502" i="1"/>
  <c r="C502" i="1"/>
  <c r="H502" i="1" s="1"/>
  <c r="H501" i="1"/>
  <c r="D501" i="1"/>
  <c r="C501" i="1"/>
  <c r="G501" i="1" s="1"/>
  <c r="D500" i="1"/>
  <c r="H500" i="1" s="1"/>
  <c r="C500" i="1"/>
  <c r="D499" i="1"/>
  <c r="C499" i="1"/>
  <c r="G499" i="1" s="1"/>
  <c r="D498" i="1"/>
  <c r="C498" i="1"/>
  <c r="H498" i="1" s="1"/>
  <c r="H497" i="1"/>
  <c r="D497" i="1"/>
  <c r="C497" i="1"/>
  <c r="G497" i="1" s="1"/>
  <c r="D496" i="1"/>
  <c r="H496" i="1" s="1"/>
  <c r="C496" i="1"/>
  <c r="D495" i="1"/>
  <c r="G495" i="1" s="1"/>
  <c r="C495" i="1"/>
  <c r="D494" i="1"/>
  <c r="G494" i="1" s="1"/>
  <c r="C494" i="1"/>
  <c r="D493" i="1"/>
  <c r="G493" i="1" s="1"/>
  <c r="C493" i="1"/>
  <c r="D492" i="1"/>
  <c r="G492" i="1" s="1"/>
  <c r="C492" i="1"/>
  <c r="D491" i="1"/>
  <c r="G491" i="1" s="1"/>
  <c r="C491" i="1"/>
  <c r="D490" i="1"/>
  <c r="G490" i="1" s="1"/>
  <c r="C490" i="1"/>
  <c r="D489" i="1"/>
  <c r="G489" i="1" s="1"/>
  <c r="C489" i="1"/>
  <c r="D488" i="1"/>
  <c r="G488" i="1" s="1"/>
  <c r="C488" i="1"/>
  <c r="D487" i="1"/>
  <c r="G487" i="1" s="1"/>
  <c r="C487" i="1"/>
  <c r="D486" i="1"/>
  <c r="G486" i="1" s="1"/>
  <c r="C486" i="1"/>
  <c r="D485" i="1"/>
  <c r="G485" i="1" s="1"/>
  <c r="C485" i="1"/>
  <c r="D484" i="1"/>
  <c r="G484" i="1" s="1"/>
  <c r="C484" i="1"/>
  <c r="D483" i="1"/>
  <c r="G483" i="1" s="1"/>
  <c r="C483" i="1"/>
  <c r="D482" i="1"/>
  <c r="G482" i="1" s="1"/>
  <c r="C482" i="1"/>
  <c r="D481" i="1"/>
  <c r="G481" i="1" s="1"/>
  <c r="C481" i="1"/>
  <c r="D480" i="1"/>
  <c r="G480" i="1" s="1"/>
  <c r="C480" i="1"/>
  <c r="D479" i="1"/>
  <c r="G479" i="1" s="1"/>
  <c r="C479" i="1"/>
  <c r="D478" i="1"/>
  <c r="D477" i="1"/>
  <c r="G477" i="1" s="1"/>
  <c r="C477" i="1"/>
  <c r="D476" i="1"/>
  <c r="G476" i="1" s="1"/>
  <c r="C476" i="1"/>
  <c r="D475" i="1"/>
  <c r="G475" i="1" s="1"/>
  <c r="C475" i="1"/>
  <c r="D474" i="1"/>
  <c r="G474" i="1" s="1"/>
  <c r="C474" i="1"/>
  <c r="D473" i="1"/>
  <c r="G473" i="1" s="1"/>
  <c r="C473" i="1"/>
  <c r="D472" i="1"/>
  <c r="G472" i="1" s="1"/>
  <c r="C472" i="1"/>
  <c r="D471" i="1"/>
  <c r="G471" i="1" s="1"/>
  <c r="C471" i="1"/>
  <c r="D470" i="1"/>
  <c r="G470" i="1" s="1"/>
  <c r="C470" i="1"/>
  <c r="D469" i="1"/>
  <c r="G469" i="1" s="1"/>
  <c r="C469" i="1"/>
  <c r="D468" i="1"/>
  <c r="G468" i="1" s="1"/>
  <c r="C468" i="1"/>
  <c r="D467" i="1"/>
  <c r="G467" i="1" s="1"/>
  <c r="C467" i="1"/>
  <c r="D466" i="1"/>
  <c r="D465" i="1"/>
  <c r="G465" i="1" s="1"/>
  <c r="C465" i="1"/>
  <c r="D464" i="1"/>
  <c r="G464" i="1" s="1"/>
  <c r="C464" i="1"/>
  <c r="D463" i="1"/>
  <c r="G463" i="1" s="1"/>
  <c r="C463" i="1"/>
  <c r="D462" i="1"/>
  <c r="G462" i="1" s="1"/>
  <c r="C462" i="1"/>
  <c r="D461" i="1"/>
  <c r="G461" i="1" s="1"/>
  <c r="C461" i="1"/>
  <c r="D460" i="1"/>
  <c r="G460" i="1" s="1"/>
  <c r="C460" i="1"/>
  <c r="D459" i="1"/>
  <c r="G459" i="1" s="1"/>
  <c r="C459" i="1"/>
  <c r="D458" i="1"/>
  <c r="G458" i="1" s="1"/>
  <c r="C458" i="1"/>
  <c r="D457" i="1"/>
  <c r="G457" i="1" s="1"/>
  <c r="C457" i="1"/>
  <c r="D456" i="1"/>
  <c r="G456" i="1" s="1"/>
  <c r="C456" i="1"/>
  <c r="D455" i="1"/>
  <c r="G455" i="1" s="1"/>
  <c r="C455" i="1"/>
  <c r="D454" i="1"/>
  <c r="G454" i="1" s="1"/>
  <c r="C454" i="1"/>
  <c r="D453" i="1"/>
  <c r="D452" i="1"/>
  <c r="G452" i="1" s="1"/>
  <c r="C452" i="1"/>
  <c r="D451" i="1"/>
  <c r="G451" i="1" s="1"/>
  <c r="C451" i="1"/>
  <c r="D450" i="1"/>
  <c r="G450" i="1" s="1"/>
  <c r="C450" i="1"/>
  <c r="D449" i="1"/>
  <c r="G449" i="1" s="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H348" i="1"/>
  <c r="D348" i="1"/>
  <c r="G348" i="1" s="1"/>
  <c r="C348" i="1"/>
  <c r="D347" i="1"/>
  <c r="G347" i="1" s="1"/>
  <c r="C347" i="1"/>
  <c r="H346" i="1"/>
  <c r="D346" i="1"/>
  <c r="G346" i="1" s="1"/>
  <c r="C346" i="1"/>
  <c r="D344" i="1"/>
  <c r="G344" i="1" s="1"/>
  <c r="C344" i="1"/>
  <c r="H343" i="1"/>
  <c r="D343" i="1"/>
  <c r="G343" i="1" s="1"/>
  <c r="C343" i="1"/>
  <c r="D342" i="1"/>
  <c r="G342" i="1" s="1"/>
  <c r="C342" i="1"/>
  <c r="H341" i="1"/>
  <c r="D341" i="1"/>
  <c r="G341" i="1" s="1"/>
  <c r="C341" i="1"/>
  <c r="D340" i="1"/>
  <c r="G340" i="1" s="1"/>
  <c r="C340" i="1"/>
  <c r="D339" i="1"/>
  <c r="H338" i="1"/>
  <c r="D338" i="1"/>
  <c r="G338" i="1" s="1"/>
  <c r="C338" i="1"/>
  <c r="D337" i="1"/>
  <c r="G337" i="1" s="1"/>
  <c r="C337" i="1"/>
  <c r="H336" i="1"/>
  <c r="D336" i="1"/>
  <c r="G336" i="1" s="1"/>
  <c r="C336" i="1"/>
  <c r="D335" i="1"/>
  <c r="G335" i="1" s="1"/>
  <c r="C335" i="1"/>
  <c r="H334" i="1"/>
  <c r="D334" i="1"/>
  <c r="G334" i="1" s="1"/>
  <c r="C334" i="1"/>
  <c r="D333" i="1"/>
  <c r="G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4" i="1"/>
  <c r="H294" i="1" s="1"/>
  <c r="C294" i="1"/>
  <c r="D292" i="1"/>
  <c r="H292" i="1" s="1"/>
  <c r="C292" i="1"/>
  <c r="D291" i="1"/>
  <c r="H291" i="1" s="1"/>
  <c r="C291" i="1"/>
  <c r="D290" i="1"/>
  <c r="H290" i="1" s="1"/>
  <c r="C290" i="1"/>
  <c r="D289" i="1"/>
  <c r="H289" i="1" s="1"/>
  <c r="C289"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C261" i="1"/>
  <c r="D260" i="1"/>
  <c r="C260" i="1"/>
  <c r="D258" i="1"/>
  <c r="H258" i="1" s="1"/>
  <c r="C258" i="1"/>
  <c r="D257" i="1"/>
  <c r="H257" i="1" s="1"/>
  <c r="C257" i="1"/>
  <c r="D256" i="1"/>
  <c r="C256" i="1"/>
  <c r="D255" i="1"/>
  <c r="C255" i="1"/>
  <c r="D254" i="1"/>
  <c r="H254" i="1" s="1"/>
  <c r="C254" i="1"/>
  <c r="D253" i="1"/>
  <c r="H253" i="1" s="1"/>
  <c r="C253" i="1"/>
  <c r="D252" i="1"/>
  <c r="H252" i="1" s="1"/>
  <c r="C252" i="1"/>
  <c r="D251" i="1"/>
  <c r="H251" i="1" s="1"/>
  <c r="C251" i="1"/>
  <c r="D250" i="1"/>
  <c r="H250" i="1" s="1"/>
  <c r="C250" i="1"/>
  <c r="D249" i="1"/>
  <c r="H249" i="1" s="1"/>
  <c r="C249" i="1"/>
  <c r="D248" i="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D210" i="1"/>
  <c r="C210" i="1"/>
  <c r="D209" i="1"/>
  <c r="H209" i="1" s="1"/>
  <c r="C209" i="1"/>
  <c r="D208" i="1"/>
  <c r="H208" i="1" s="1"/>
  <c r="C208" i="1"/>
  <c r="D207" i="1"/>
  <c r="C207" i="1"/>
  <c r="D206" i="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D193" i="1"/>
  <c r="H193" i="1" s="1"/>
  <c r="C193" i="1"/>
  <c r="D192" i="1"/>
  <c r="C192" i="1"/>
  <c r="D191" i="1"/>
  <c r="C191" i="1"/>
  <c r="D190" i="1"/>
  <c r="H190" i="1" s="1"/>
  <c r="C190" i="1"/>
  <c r="D189" i="1"/>
  <c r="C189" i="1"/>
  <c r="D188" i="1"/>
  <c r="C188" i="1"/>
  <c r="D187" i="1"/>
  <c r="H187" i="1" s="1"/>
  <c r="C187" i="1"/>
  <c r="D186" i="1"/>
  <c r="C186" i="1"/>
  <c r="D185" i="1"/>
  <c r="H185" i="1" s="1"/>
  <c r="C185" i="1"/>
  <c r="D184" i="1"/>
  <c r="C184" i="1"/>
  <c r="D183" i="1"/>
  <c r="H183" i="1" s="1"/>
  <c r="C183" i="1"/>
  <c r="D182" i="1"/>
  <c r="H182" i="1" s="1"/>
  <c r="C182" i="1"/>
  <c r="D181" i="1"/>
  <c r="H181" i="1" s="1"/>
  <c r="C181" i="1"/>
  <c r="D180" i="1"/>
  <c r="C180" i="1"/>
  <c r="D179" i="1"/>
  <c r="C179" i="1"/>
  <c r="D178" i="1"/>
  <c r="H178" i="1" s="1"/>
  <c r="C178" i="1"/>
  <c r="D177" i="1"/>
  <c r="C177" i="1"/>
  <c r="D176" i="1"/>
  <c r="C176" i="1"/>
  <c r="D175" i="1"/>
  <c r="C175" i="1"/>
  <c r="D174" i="1"/>
  <c r="C174" i="1"/>
  <c r="D173" i="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D158" i="1"/>
  <c r="H158" i="1" s="1"/>
  <c r="C158" i="1"/>
  <c r="D157" i="1"/>
  <c r="C157" i="1"/>
  <c r="D156" i="1"/>
  <c r="H156" i="1" s="1"/>
  <c r="C156" i="1"/>
  <c r="D155" i="1"/>
  <c r="C155" i="1"/>
  <c r="D154" i="1"/>
  <c r="C154" i="1"/>
  <c r="D153" i="1"/>
  <c r="H153" i="1" s="1"/>
  <c r="C153" i="1"/>
  <c r="D152" i="1"/>
  <c r="C152" i="1"/>
  <c r="D151" i="1"/>
  <c r="H151" i="1" s="1"/>
  <c r="C151" i="1"/>
  <c r="D150" i="1"/>
  <c r="C150" i="1"/>
  <c r="D149" i="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D134" i="1"/>
  <c r="H134" i="1" s="1"/>
  <c r="C134" i="1"/>
  <c r="D133" i="1"/>
  <c r="H133" i="1" s="1"/>
  <c r="C133" i="1"/>
  <c r="D132" i="1"/>
  <c r="H132" i="1" s="1"/>
  <c r="C132" i="1"/>
  <c r="D131" i="1"/>
  <c r="H131" i="1" s="1"/>
  <c r="C131" i="1"/>
  <c r="D130" i="1"/>
  <c r="H130" i="1" s="1"/>
  <c r="C130" i="1"/>
  <c r="D129" i="1"/>
  <c r="H129" i="1" s="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D120" i="1"/>
  <c r="H120" i="1" s="1"/>
  <c r="C120" i="1"/>
  <c r="D119" i="1"/>
  <c r="H119" i="1" s="1"/>
  <c r="C119" i="1"/>
  <c r="D118" i="1"/>
  <c r="H118" i="1" s="1"/>
  <c r="C118" i="1"/>
  <c r="D117" i="1"/>
  <c r="C117" i="1"/>
  <c r="D116" i="1"/>
  <c r="C116" i="1"/>
  <c r="D115" i="1"/>
  <c r="H115" i="1" s="1"/>
  <c r="C115" i="1"/>
  <c r="D114" i="1"/>
  <c r="H114" i="1" s="1"/>
  <c r="C114" i="1"/>
  <c r="D113" i="1"/>
  <c r="C113" i="1"/>
  <c r="D112" i="1"/>
  <c r="H112" i="1" s="1"/>
  <c r="C112" i="1"/>
  <c r="D111" i="1"/>
  <c r="C111" i="1"/>
  <c r="D110" i="1"/>
  <c r="C110" i="1"/>
  <c r="D109" i="1"/>
  <c r="H109" i="1" s="1"/>
  <c r="C109" i="1"/>
  <c r="D108" i="1"/>
  <c r="C108" i="1"/>
  <c r="D107" i="1"/>
  <c r="H107" i="1" s="1"/>
  <c r="C107" i="1"/>
  <c r="D106" i="1"/>
  <c r="H106" i="1" s="1"/>
  <c r="C106" i="1"/>
  <c r="D105" i="1"/>
  <c r="H105" i="1" s="1"/>
  <c r="C105" i="1"/>
  <c r="D104" i="1"/>
  <c r="H104" i="1" s="1"/>
  <c r="C104" i="1"/>
  <c r="D103" i="1"/>
  <c r="H103" i="1" s="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C81" i="1"/>
  <c r="D80" i="1"/>
  <c r="H80" i="1" s="1"/>
  <c r="C80" i="1"/>
  <c r="D79" i="1"/>
  <c r="C79" i="1"/>
  <c r="D77" i="1"/>
  <c r="H77" i="1" s="1"/>
  <c r="C77" i="1"/>
  <c r="D76" i="1"/>
  <c r="H76" i="1" s="1"/>
  <c r="C76" i="1"/>
  <c r="D75" i="1"/>
  <c r="H75" i="1" s="1"/>
  <c r="C75" i="1"/>
  <c r="D74" i="1"/>
  <c r="H74" i="1" s="1"/>
  <c r="C74" i="1"/>
  <c r="D73" i="1"/>
  <c r="H73" i="1" s="1"/>
  <c r="C73" i="1"/>
  <c r="D72" i="1"/>
  <c r="H72" i="1" s="1"/>
  <c r="C72" i="1"/>
  <c r="D71" i="1"/>
  <c r="H71" i="1" s="1"/>
  <c r="C71" i="1"/>
  <c r="D70" i="1"/>
  <c r="H70" i="1" s="1"/>
  <c r="C70" i="1"/>
  <c r="H69" i="1"/>
  <c r="D69" i="1"/>
  <c r="G69" i="1" s="1"/>
  <c r="C69" i="1"/>
  <c r="D68" i="1"/>
  <c r="H68" i="1" s="1"/>
  <c r="C68" i="1"/>
  <c r="D67" i="1"/>
  <c r="H67" i="1" s="1"/>
  <c r="C67" i="1"/>
  <c r="D66" i="1"/>
  <c r="H66" i="1" s="1"/>
  <c r="C66" i="1"/>
  <c r="D65" i="1"/>
  <c r="H65" i="1" s="1"/>
  <c r="C65" i="1"/>
  <c r="D64" i="1"/>
  <c r="H64" i="1" s="1"/>
  <c r="C64" i="1"/>
  <c r="D63" i="1"/>
  <c r="G63" i="1" s="1"/>
  <c r="C63" i="1"/>
  <c r="D62" i="1"/>
  <c r="H62" i="1" s="1"/>
  <c r="C62" i="1"/>
  <c r="D61" i="1"/>
  <c r="H61" i="1" s="1"/>
  <c r="C61" i="1"/>
  <c r="D60" i="1"/>
  <c r="G60" i="1" s="1"/>
  <c r="C60" i="1"/>
  <c r="D59" i="1"/>
  <c r="C59" i="1"/>
  <c r="D58" i="1"/>
  <c r="G58" i="1" s="1"/>
  <c r="C58" i="1"/>
  <c r="D57" i="1"/>
  <c r="G57" i="1" s="1"/>
  <c r="C57" i="1"/>
  <c r="D56" i="1"/>
  <c r="C56" i="1"/>
  <c r="D55" i="1"/>
  <c r="C55" i="1"/>
  <c r="D54" i="1"/>
  <c r="H54" i="1" s="1"/>
  <c r="C54" i="1"/>
  <c r="D53" i="1"/>
  <c r="G53" i="1" s="1"/>
  <c r="C53" i="1"/>
  <c r="D52" i="1"/>
  <c r="G52" i="1" s="1"/>
  <c r="C52" i="1"/>
  <c r="D51" i="1"/>
  <c r="H51" i="1" s="1"/>
  <c r="C51" i="1"/>
  <c r="D50" i="1"/>
  <c r="G50" i="1" s="1"/>
  <c r="C50" i="1"/>
  <c r="D49" i="1"/>
  <c r="H49" i="1" s="1"/>
  <c r="C49" i="1"/>
  <c r="D48" i="1"/>
  <c r="G48" i="1" s="1"/>
  <c r="C48" i="1"/>
  <c r="D47" i="1"/>
  <c r="G47" i="1" s="1"/>
  <c r="C47" i="1"/>
  <c r="D45" i="1"/>
  <c r="G45" i="1" s="1"/>
  <c r="C45" i="1"/>
  <c r="D44" i="1"/>
  <c r="H44" i="1" s="1"/>
  <c r="C44" i="1"/>
  <c r="D43" i="1"/>
  <c r="G43" i="1" s="1"/>
  <c r="C43" i="1"/>
  <c r="D42" i="1"/>
  <c r="G42" i="1" s="1"/>
  <c r="C42" i="1"/>
  <c r="D41" i="1"/>
  <c r="H41" i="1" s="1"/>
  <c r="C41" i="1"/>
  <c r="D40" i="1"/>
  <c r="G40" i="1" s="1"/>
  <c r="C40" i="1"/>
  <c r="D39" i="1"/>
  <c r="H39" i="1" s="1"/>
  <c r="C39" i="1"/>
  <c r="D38" i="1"/>
  <c r="G38" i="1" s="1"/>
  <c r="C38" i="1"/>
  <c r="D37" i="1"/>
  <c r="G37" i="1" s="1"/>
  <c r="C37" i="1"/>
  <c r="D36" i="1"/>
  <c r="H36" i="1" s="1"/>
  <c r="C36" i="1"/>
  <c r="D35" i="1"/>
  <c r="G35" i="1" s="1"/>
  <c r="C35" i="1"/>
  <c r="D34" i="1"/>
  <c r="H34" i="1" s="1"/>
  <c r="C34" i="1"/>
  <c r="D33" i="1"/>
  <c r="G33" i="1" s="1"/>
  <c r="C33" i="1"/>
  <c r="D32" i="1"/>
  <c r="G32" i="1" s="1"/>
  <c r="C32" i="1"/>
  <c r="D31" i="1"/>
  <c r="H31" i="1" s="1"/>
  <c r="C31" i="1"/>
  <c r="D30" i="1"/>
  <c r="G30" i="1" s="1"/>
  <c r="C30" i="1"/>
  <c r="D29" i="1"/>
  <c r="H29" i="1" s="1"/>
  <c r="C29" i="1"/>
  <c r="D28" i="1"/>
  <c r="G28" i="1" s="1"/>
  <c r="C28" i="1"/>
  <c r="D27" i="1"/>
  <c r="H27" i="1" s="1"/>
  <c r="C27" i="1"/>
  <c r="D26" i="1"/>
  <c r="G26" i="1" s="1"/>
  <c r="C26" i="1"/>
  <c r="D25" i="1"/>
  <c r="G25" i="1" s="1"/>
  <c r="C25" i="1"/>
  <c r="D24" i="1"/>
  <c r="C24" i="1"/>
  <c r="D23" i="1"/>
  <c r="G23" i="1" s="1"/>
  <c r="C23" i="1"/>
  <c r="D22" i="1"/>
  <c r="H22" i="1" s="1"/>
  <c r="C22" i="1"/>
  <c r="D21" i="1"/>
  <c r="G21" i="1" s="1"/>
  <c r="C21" i="1"/>
  <c r="D20" i="1"/>
  <c r="G20" i="1" s="1"/>
  <c r="C20" i="1"/>
  <c r="D19" i="1"/>
  <c r="C19" i="1"/>
  <c r="D18" i="1"/>
  <c r="G18" i="1" s="1"/>
  <c r="C18" i="1"/>
  <c r="D17" i="1"/>
  <c r="H17" i="1" s="1"/>
  <c r="C17" i="1"/>
  <c r="D16" i="1"/>
  <c r="G16" i="1" s="1"/>
  <c r="C16" i="1"/>
  <c r="D15" i="1"/>
  <c r="H15" i="1" s="1"/>
  <c r="C15" i="1"/>
  <c r="D14" i="1"/>
  <c r="G14" i="1" s="1"/>
  <c r="C14" i="1"/>
  <c r="D13" i="1"/>
  <c r="H13" i="1" s="1"/>
  <c r="C13" i="1"/>
  <c r="D12" i="1"/>
  <c r="G12" i="1" s="1"/>
  <c r="C12" i="1"/>
  <c r="D11" i="1"/>
  <c r="G11" i="1" s="1"/>
  <c r="C11" i="1"/>
  <c r="D10" i="1"/>
  <c r="H10" i="1" s="1"/>
  <c r="C10" i="1"/>
  <c r="D9" i="1"/>
  <c r="G9" i="1" s="1"/>
  <c r="C9" i="1"/>
  <c r="D8" i="1"/>
  <c r="H8" i="1" s="1"/>
  <c r="C8" i="1"/>
  <c r="D7" i="1"/>
  <c r="H7" i="1" s="1"/>
  <c r="C7" i="1"/>
  <c r="D6" i="1"/>
  <c r="H6" i="1" s="1"/>
  <c r="C6" i="1"/>
  <c r="D5" i="1"/>
  <c r="C5" i="1"/>
  <c r="D4" i="1"/>
  <c r="H1576" i="1" l="1"/>
  <c r="G1578" i="1"/>
  <c r="H1524" i="1"/>
  <c r="G1524" i="1"/>
  <c r="D43" i="8"/>
  <c r="G1504" i="1"/>
  <c r="C1501" i="1"/>
  <c r="H1502" i="1"/>
  <c r="H1486" i="1"/>
  <c r="H1481" i="1"/>
  <c r="G1481" i="1"/>
  <c r="H961" i="1"/>
  <c r="G812" i="1"/>
  <c r="E67" i="9"/>
  <c r="B67" i="9" s="1"/>
  <c r="E53" i="9"/>
  <c r="B53" i="9" s="1"/>
  <c r="E45" i="9"/>
  <c r="B45" i="9" s="1"/>
  <c r="G718" i="1"/>
  <c r="E43" i="9"/>
  <c r="E34" i="9"/>
  <c r="B34" i="9" s="1"/>
  <c r="G654" i="1"/>
  <c r="F652" i="4"/>
  <c r="F402" i="4"/>
  <c r="E363" i="4"/>
  <c r="D358" i="1" s="1"/>
  <c r="F364" i="4"/>
  <c r="E350" i="4"/>
  <c r="D345" i="1" s="1"/>
  <c r="E311" i="4"/>
  <c r="D306" i="1" s="1"/>
  <c r="G637" i="1"/>
  <c r="E644" i="4"/>
  <c r="D638" i="1" s="1"/>
  <c r="F226" i="9"/>
  <c r="B226" i="9" s="1"/>
  <c r="E68" i="9"/>
  <c r="B68" i="9" s="1"/>
  <c r="F252" i="4"/>
  <c r="F259" i="4"/>
  <c r="F224" i="9"/>
  <c r="F210" i="4"/>
  <c r="F196" i="4"/>
  <c r="F222" i="9"/>
  <c r="B222" i="9" s="1"/>
  <c r="E46" i="9"/>
  <c r="B46" i="9" s="1"/>
  <c r="F188" i="4"/>
  <c r="F218" i="9"/>
  <c r="B218" i="9" s="1"/>
  <c r="E42" i="9"/>
  <c r="B42" i="9" s="1"/>
  <c r="F177" i="4"/>
  <c r="E163" i="4"/>
  <c r="D159" i="1" s="1"/>
  <c r="E40" i="9"/>
  <c r="B40" i="9" s="1"/>
  <c r="F159" i="4"/>
  <c r="E152" i="4"/>
  <c r="D148" i="1" s="1"/>
  <c r="E106" i="4"/>
  <c r="D102" i="1" s="1"/>
  <c r="F83" i="4"/>
  <c r="E82" i="4"/>
  <c r="D78" i="1" s="1"/>
  <c r="E50" i="4"/>
  <c r="D46" i="1" s="1"/>
  <c r="E25" i="9"/>
  <c r="B25" i="9" s="1"/>
  <c r="F214" i="9"/>
  <c r="B214" i="9" s="1"/>
  <c r="E7" i="4"/>
  <c r="D3" i="1" s="1"/>
  <c r="F23" i="4"/>
  <c r="G822" i="1"/>
  <c r="G814" i="1"/>
  <c r="G766" i="1"/>
  <c r="H709" i="1"/>
  <c r="E39" i="9"/>
  <c r="B39" i="9" s="1"/>
  <c r="F217" i="9"/>
  <c r="H658" i="1"/>
  <c r="H654" i="1"/>
  <c r="E274" i="9"/>
  <c r="B274" i="9" s="1"/>
  <c r="H644" i="1"/>
  <c r="H645" i="1"/>
  <c r="H642" i="1"/>
  <c r="H260" i="1"/>
  <c r="H261" i="1"/>
  <c r="H255" i="1"/>
  <c r="H248" i="1"/>
  <c r="H256" i="1"/>
  <c r="D224" i="4"/>
  <c r="H210" i="1"/>
  <c r="B224" i="9"/>
  <c r="H192" i="1"/>
  <c r="H206" i="1"/>
  <c r="H207" i="1"/>
  <c r="H191" i="1"/>
  <c r="H189" i="1"/>
  <c r="H184" i="1"/>
  <c r="H188" i="1"/>
  <c r="H186" i="1"/>
  <c r="F221" i="9"/>
  <c r="B221" i="9" s="1"/>
  <c r="B220" i="9"/>
  <c r="H180" i="1"/>
  <c r="B43" i="9"/>
  <c r="H179" i="1"/>
  <c r="H177" i="1"/>
  <c r="H176" i="1"/>
  <c r="H175" i="1"/>
  <c r="H173" i="1"/>
  <c r="H174" i="1"/>
  <c r="H155" i="1"/>
  <c r="H157" i="1"/>
  <c r="H154" i="1"/>
  <c r="B217" i="9"/>
  <c r="H152" i="1"/>
  <c r="H148" i="1"/>
  <c r="H150" i="1"/>
  <c r="H149" i="1"/>
  <c r="H117" i="1"/>
  <c r="H116" i="1"/>
  <c r="H113" i="1"/>
  <c r="H111" i="1"/>
  <c r="H108" i="1"/>
  <c r="H110" i="1"/>
  <c r="H81" i="1"/>
  <c r="H79" i="1"/>
  <c r="H59" i="1"/>
  <c r="G55" i="1"/>
  <c r="H56" i="1"/>
  <c r="H19" i="1"/>
  <c r="H24" i="1"/>
  <c r="H5" i="1"/>
  <c r="G4" i="1"/>
  <c r="B216" i="9"/>
  <c r="G5" i="1"/>
  <c r="G7" i="1"/>
  <c r="H4" i="1"/>
  <c r="H9" i="1"/>
  <c r="H11" i="1"/>
  <c r="H12" i="1"/>
  <c r="H14" i="1"/>
  <c r="H16" i="1"/>
  <c r="H18" i="1"/>
  <c r="H20" i="1"/>
  <c r="H21" i="1"/>
  <c r="H23" i="1"/>
  <c r="H25" i="1"/>
  <c r="H26" i="1"/>
  <c r="H28" i="1"/>
  <c r="H30" i="1"/>
  <c r="H32" i="1"/>
  <c r="H33" i="1"/>
  <c r="H35" i="1"/>
  <c r="H37" i="1"/>
  <c r="H38" i="1"/>
  <c r="H40" i="1"/>
  <c r="H42" i="1"/>
  <c r="H43" i="1"/>
  <c r="H45" i="1"/>
  <c r="H47" i="1"/>
  <c r="H48" i="1"/>
  <c r="H50" i="1"/>
  <c r="H52" i="1"/>
  <c r="H53" i="1"/>
  <c r="H55" i="1"/>
  <c r="H57" i="1"/>
  <c r="H58" i="1"/>
  <c r="H60" i="1"/>
  <c r="H63" i="1"/>
  <c r="H335" i="1"/>
  <c r="H342" i="1"/>
  <c r="G360" i="1"/>
  <c r="H360" i="1"/>
  <c r="G362" i="1"/>
  <c r="H362" i="1"/>
  <c r="G364" i="1"/>
  <c r="H364" i="1"/>
  <c r="G366" i="1"/>
  <c r="H366" i="1"/>
  <c r="G368" i="1"/>
  <c r="H368" i="1"/>
  <c r="G370" i="1"/>
  <c r="H370" i="1"/>
  <c r="G372" i="1"/>
  <c r="H372" i="1"/>
  <c r="G374" i="1"/>
  <c r="H374" i="1"/>
  <c r="G376" i="1"/>
  <c r="H376" i="1"/>
  <c r="G378" i="1"/>
  <c r="H378" i="1"/>
  <c r="G380" i="1"/>
  <c r="H380" i="1"/>
  <c r="G382" i="1"/>
  <c r="H382" i="1"/>
  <c r="G384" i="1"/>
  <c r="H384" i="1"/>
  <c r="G386" i="1"/>
  <c r="H386" i="1"/>
  <c r="G388" i="1"/>
  <c r="H388" i="1"/>
  <c r="G390" i="1"/>
  <c r="H390" i="1"/>
  <c r="G350" i="1"/>
  <c r="H350" i="1"/>
  <c r="G352" i="1"/>
  <c r="H352" i="1"/>
  <c r="G354" i="1"/>
  <c r="H354" i="1"/>
  <c r="G356" i="1"/>
  <c r="H356" i="1"/>
  <c r="G393" i="1"/>
  <c r="H393" i="1"/>
  <c r="G395" i="1"/>
  <c r="H395" i="1"/>
  <c r="G397" i="1"/>
  <c r="H397" i="1"/>
  <c r="G399" i="1"/>
  <c r="H399" i="1"/>
  <c r="G401" i="1"/>
  <c r="H401" i="1"/>
  <c r="G404" i="1"/>
  <c r="H404" i="1"/>
  <c r="G406" i="1"/>
  <c r="H406" i="1"/>
  <c r="G412" i="1"/>
  <c r="H412" i="1"/>
  <c r="G417" i="1"/>
  <c r="H417" i="1"/>
  <c r="G419" i="1"/>
  <c r="H419" i="1"/>
  <c r="G421" i="1"/>
  <c r="H421" i="1"/>
  <c r="G423" i="1"/>
  <c r="H423" i="1"/>
  <c r="G425" i="1"/>
  <c r="H425" i="1"/>
  <c r="G427" i="1"/>
  <c r="H427" i="1"/>
  <c r="G429" i="1"/>
  <c r="H429" i="1"/>
  <c r="G431" i="1"/>
  <c r="H431" i="1"/>
  <c r="G433" i="1"/>
  <c r="H433" i="1"/>
  <c r="G435" i="1"/>
  <c r="H435" i="1"/>
  <c r="G437" i="1"/>
  <c r="H437" i="1"/>
  <c r="G439" i="1"/>
  <c r="H439" i="1"/>
  <c r="G441" i="1"/>
  <c r="H441" i="1"/>
  <c r="G443" i="1"/>
  <c r="H443" i="1"/>
  <c r="G445" i="1"/>
  <c r="H445" i="1"/>
  <c r="G447" i="1"/>
  <c r="H447" i="1"/>
  <c r="G8" i="1"/>
  <c r="G10" i="1"/>
  <c r="G13" i="1"/>
  <c r="G15" i="1"/>
  <c r="G17" i="1"/>
  <c r="G19" i="1"/>
  <c r="G22" i="1"/>
  <c r="G24" i="1"/>
  <c r="G27" i="1"/>
  <c r="G29" i="1"/>
  <c r="G31" i="1"/>
  <c r="G34" i="1"/>
  <c r="G36" i="1"/>
  <c r="G39" i="1"/>
  <c r="G41" i="1"/>
  <c r="G44" i="1"/>
  <c r="G49" i="1"/>
  <c r="G51" i="1"/>
  <c r="G54" i="1"/>
  <c r="G56" i="1"/>
  <c r="G59" i="1"/>
  <c r="G61" i="1"/>
  <c r="G62" i="1"/>
  <c r="G64" i="1"/>
  <c r="G65" i="1"/>
  <c r="G66" i="1"/>
  <c r="G67" i="1"/>
  <c r="G68"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H333" i="1"/>
  <c r="H337" i="1"/>
  <c r="H340" i="1"/>
  <c r="H344" i="1"/>
  <c r="H347" i="1"/>
  <c r="G359" i="1"/>
  <c r="H359" i="1"/>
  <c r="G361" i="1"/>
  <c r="H361" i="1"/>
  <c r="G363" i="1"/>
  <c r="H363" i="1"/>
  <c r="G365" i="1"/>
  <c r="H365" i="1"/>
  <c r="G367" i="1"/>
  <c r="H367" i="1"/>
  <c r="G369" i="1"/>
  <c r="H369" i="1"/>
  <c r="G371" i="1"/>
  <c r="H371" i="1"/>
  <c r="G373" i="1"/>
  <c r="H373" i="1"/>
  <c r="G375" i="1"/>
  <c r="H375" i="1"/>
  <c r="G377" i="1"/>
  <c r="H377" i="1"/>
  <c r="G379" i="1"/>
  <c r="H379" i="1"/>
  <c r="G381" i="1"/>
  <c r="H381" i="1"/>
  <c r="G383" i="1"/>
  <c r="H383" i="1"/>
  <c r="G385" i="1"/>
  <c r="H385" i="1"/>
  <c r="G387" i="1"/>
  <c r="H387" i="1"/>
  <c r="G389" i="1"/>
  <c r="H389" i="1"/>
  <c r="G6" i="1"/>
  <c r="G349" i="1"/>
  <c r="H349" i="1"/>
  <c r="G351" i="1"/>
  <c r="H351" i="1"/>
  <c r="G353" i="1"/>
  <c r="H353" i="1"/>
  <c r="G355" i="1"/>
  <c r="H355" i="1"/>
  <c r="G357" i="1"/>
  <c r="H357" i="1"/>
  <c r="G392" i="1"/>
  <c r="H392" i="1"/>
  <c r="G394" i="1"/>
  <c r="H394" i="1"/>
  <c r="G396" i="1"/>
  <c r="H396" i="1"/>
  <c r="G398" i="1"/>
  <c r="H398" i="1"/>
  <c r="G400" i="1"/>
  <c r="H400" i="1"/>
  <c r="G405" i="1"/>
  <c r="H405" i="1"/>
  <c r="G411" i="1"/>
  <c r="H411" i="1"/>
  <c r="G413" i="1"/>
  <c r="H413" i="1"/>
  <c r="G416" i="1"/>
  <c r="H416" i="1"/>
  <c r="G418" i="1"/>
  <c r="H418" i="1"/>
  <c r="G420" i="1"/>
  <c r="H420" i="1"/>
  <c r="G422" i="1"/>
  <c r="H422" i="1"/>
  <c r="G424" i="1"/>
  <c r="H424" i="1"/>
  <c r="G426" i="1"/>
  <c r="H426" i="1"/>
  <c r="G428" i="1"/>
  <c r="H428" i="1"/>
  <c r="G430" i="1"/>
  <c r="H430" i="1"/>
  <c r="G432" i="1"/>
  <c r="H432" i="1"/>
  <c r="G434" i="1"/>
  <c r="H434" i="1"/>
  <c r="G436" i="1"/>
  <c r="H436" i="1"/>
  <c r="G438" i="1"/>
  <c r="H438" i="1"/>
  <c r="G440" i="1"/>
  <c r="H440" i="1"/>
  <c r="G442" i="1"/>
  <c r="H442" i="1"/>
  <c r="G444" i="1"/>
  <c r="H444" i="1"/>
  <c r="G446" i="1"/>
  <c r="H446" i="1"/>
  <c r="G448" i="1"/>
  <c r="H448" i="1"/>
  <c r="H449" i="1"/>
  <c r="H450" i="1"/>
  <c r="H451" i="1"/>
  <c r="H452" i="1"/>
  <c r="H454" i="1"/>
  <c r="H455" i="1"/>
  <c r="H456" i="1"/>
  <c r="H457" i="1"/>
  <c r="H458" i="1"/>
  <c r="H459" i="1"/>
  <c r="H460" i="1"/>
  <c r="H461" i="1"/>
  <c r="H462" i="1"/>
  <c r="H463" i="1"/>
  <c r="H464" i="1"/>
  <c r="H465"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9" i="1"/>
  <c r="H503" i="1"/>
  <c r="H507" i="1"/>
  <c r="H511" i="1"/>
  <c r="H515" i="1"/>
  <c r="H519" i="1"/>
  <c r="H527" i="1"/>
  <c r="H769" i="1"/>
  <c r="G769" i="1"/>
  <c r="G496" i="1"/>
  <c r="G500" i="1"/>
  <c r="G504" i="1"/>
  <c r="G508" i="1"/>
  <c r="G512" i="1"/>
  <c r="G516" i="1"/>
  <c r="G520" i="1"/>
  <c r="G524" i="1"/>
  <c r="G528" i="1"/>
  <c r="G532" i="1"/>
  <c r="G536" i="1"/>
  <c r="G540" i="1"/>
  <c r="G544" i="1"/>
  <c r="G548" i="1"/>
  <c r="G552" i="1"/>
  <c r="G556" i="1"/>
  <c r="G560" i="1"/>
  <c r="G563" i="1"/>
  <c r="G567" i="1"/>
  <c r="G571" i="1"/>
  <c r="G575" i="1"/>
  <c r="G579" i="1"/>
  <c r="G583" i="1"/>
  <c r="G591" i="1"/>
  <c r="G595" i="1"/>
  <c r="G599" i="1"/>
  <c r="G603" i="1"/>
  <c r="G607" i="1"/>
  <c r="G611" i="1"/>
  <c r="G615" i="1"/>
  <c r="G622" i="1"/>
  <c r="G626" i="1"/>
  <c r="G632"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H773" i="1"/>
  <c r="G773" i="1"/>
  <c r="H777" i="1"/>
  <c r="G777" i="1"/>
  <c r="G498" i="1"/>
  <c r="G502" i="1"/>
  <c r="G506" i="1"/>
  <c r="G510" i="1"/>
  <c r="G514" i="1"/>
  <c r="G518" i="1"/>
  <c r="G526" i="1"/>
  <c r="G530" i="1"/>
  <c r="G534" i="1"/>
  <c r="G538" i="1"/>
  <c r="G542" i="1"/>
  <c r="G546" i="1"/>
  <c r="G550" i="1"/>
  <c r="G554" i="1"/>
  <c r="G558" i="1"/>
  <c r="G565" i="1"/>
  <c r="G569" i="1"/>
  <c r="G573" i="1"/>
  <c r="G577" i="1"/>
  <c r="G581" i="1"/>
  <c r="G585" i="1"/>
  <c r="G589" i="1"/>
  <c r="G593" i="1"/>
  <c r="G597" i="1"/>
  <c r="G601" i="1"/>
  <c r="G605" i="1"/>
  <c r="G609" i="1"/>
  <c r="G613" i="1"/>
  <c r="G617" i="1"/>
  <c r="G620" i="1"/>
  <c r="G624" i="1"/>
  <c r="G628" i="1"/>
  <c r="G643" i="1"/>
  <c r="G647" i="1"/>
  <c r="G651" i="1"/>
  <c r="G655" i="1"/>
  <c r="G659" i="1"/>
  <c r="G663" i="1"/>
  <c r="G667" i="1"/>
  <c r="G671" i="1"/>
  <c r="G675" i="1"/>
  <c r="G679" i="1"/>
  <c r="G683" i="1"/>
  <c r="G687" i="1"/>
  <c r="G691" i="1"/>
  <c r="G695" i="1"/>
  <c r="G699" i="1"/>
  <c r="G703" i="1"/>
  <c r="G707" i="1"/>
  <c r="G711" i="1"/>
  <c r="G715" i="1"/>
  <c r="G719" i="1"/>
  <c r="G723" i="1"/>
  <c r="G727" i="1"/>
  <c r="G731" i="1"/>
  <c r="G735" i="1"/>
  <c r="H765" i="1"/>
  <c r="G765" i="1"/>
  <c r="H781" i="1"/>
  <c r="G781"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764" i="1"/>
  <c r="H768" i="1"/>
  <c r="H772" i="1"/>
  <c r="H776" i="1"/>
  <c r="H780" i="1"/>
  <c r="H784" i="1"/>
  <c r="H788" i="1"/>
  <c r="H792" i="1"/>
  <c r="H796" i="1"/>
  <c r="G798" i="1"/>
  <c r="H800" i="1"/>
  <c r="G802" i="1"/>
  <c r="H804" i="1"/>
  <c r="H808" i="1"/>
  <c r="H812" i="1"/>
  <c r="H816" i="1"/>
  <c r="H820" i="1"/>
  <c r="H824" i="1"/>
  <c r="H828" i="1"/>
  <c r="H832" i="1"/>
  <c r="H836" i="1"/>
  <c r="H840" i="1"/>
  <c r="H844" i="1"/>
  <c r="H848" i="1"/>
  <c r="G850" i="1"/>
  <c r="H852" i="1"/>
  <c r="G854" i="1"/>
  <c r="H856" i="1"/>
  <c r="G858" i="1"/>
  <c r="H860" i="1"/>
  <c r="G862" i="1"/>
  <c r="H864" i="1"/>
  <c r="G866" i="1"/>
  <c r="H868" i="1"/>
  <c r="G870" i="1"/>
  <c r="H872" i="1"/>
  <c r="G874" i="1"/>
  <c r="H876" i="1"/>
  <c r="G878" i="1"/>
  <c r="H880" i="1"/>
  <c r="G882" i="1"/>
  <c r="H884" i="1"/>
  <c r="G886" i="1"/>
  <c r="H888" i="1"/>
  <c r="G890" i="1"/>
  <c r="H892" i="1"/>
  <c r="G894" i="1"/>
  <c r="H896" i="1"/>
  <c r="G898" i="1"/>
  <c r="H900" i="1"/>
  <c r="G902" i="1"/>
  <c r="H904" i="1"/>
  <c r="G906" i="1"/>
  <c r="H908"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1079" i="1"/>
  <c r="G1083" i="1"/>
  <c r="G1087" i="1"/>
  <c r="G1091" i="1"/>
  <c r="G1095" i="1"/>
  <c r="G1099" i="1"/>
  <c r="G1103" i="1"/>
  <c r="G1107" i="1"/>
  <c r="G1111" i="1"/>
  <c r="G1115" i="1"/>
  <c r="G1119" i="1"/>
  <c r="G1123" i="1"/>
  <c r="G1127" i="1"/>
  <c r="G1131" i="1"/>
  <c r="G1135" i="1"/>
  <c r="G1139" i="1"/>
  <c r="G1143" i="1"/>
  <c r="G1147" i="1"/>
  <c r="G1151"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080" i="1"/>
  <c r="H1084" i="1"/>
  <c r="H1088" i="1"/>
  <c r="H1092" i="1"/>
  <c r="H1096" i="1"/>
  <c r="H1100" i="1"/>
  <c r="H1104" i="1"/>
  <c r="H1108" i="1"/>
  <c r="H1116" i="1"/>
  <c r="H1120" i="1"/>
  <c r="G1130" i="1"/>
  <c r="G1134" i="1"/>
  <c r="G1138" i="1"/>
  <c r="G1142" i="1"/>
  <c r="G1146" i="1"/>
  <c r="G1150" i="1"/>
  <c r="G1156"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3" i="1"/>
  <c r="G1183" i="1"/>
  <c r="H1185" i="1"/>
  <c r="G1185" i="1"/>
  <c r="H1187" i="1"/>
  <c r="G1187" i="1"/>
  <c r="H1078" i="1"/>
  <c r="H1082" i="1"/>
  <c r="H1086" i="1"/>
  <c r="H1090" i="1"/>
  <c r="H1094" i="1"/>
  <c r="H1098" i="1"/>
  <c r="H1102" i="1"/>
  <c r="H1106" i="1"/>
  <c r="H1110" i="1"/>
  <c r="H1114" i="1"/>
  <c r="H1118" i="1"/>
  <c r="H1122" i="1"/>
  <c r="H1126"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6" i="1"/>
  <c r="G1237" i="1"/>
  <c r="G1238" i="1"/>
  <c r="G1242" i="1"/>
  <c r="G1246" i="1"/>
  <c r="G1250" i="1"/>
  <c r="G1254" i="1"/>
  <c r="G1256" i="1"/>
  <c r="H1256" i="1"/>
  <c r="G1258" i="1"/>
  <c r="H1258" i="1"/>
  <c r="G1260" i="1"/>
  <c r="H1260" i="1"/>
  <c r="G1262" i="1"/>
  <c r="H1262" i="1"/>
  <c r="G1264" i="1"/>
  <c r="H1264" i="1"/>
  <c r="G1266" i="1"/>
  <c r="H1266" i="1"/>
  <c r="G1268" i="1"/>
  <c r="H1268" i="1"/>
  <c r="G1270" i="1"/>
  <c r="H1270" i="1"/>
  <c r="G1272" i="1"/>
  <c r="H1272" i="1"/>
  <c r="G1274" i="1"/>
  <c r="H1274" i="1"/>
  <c r="G1276" i="1"/>
  <c r="H1276" i="1"/>
  <c r="G1278" i="1"/>
  <c r="H1278" i="1"/>
  <c r="G1280" i="1"/>
  <c r="H1280" i="1"/>
  <c r="G1282" i="1"/>
  <c r="H1282" i="1"/>
  <c r="G1284" i="1"/>
  <c r="H1284" i="1"/>
  <c r="G1286" i="1"/>
  <c r="H1286" i="1"/>
  <c r="G1288" i="1"/>
  <c r="H1288" i="1"/>
  <c r="G1290" i="1"/>
  <c r="H1290" i="1"/>
  <c r="G1292" i="1"/>
  <c r="H1292" i="1"/>
  <c r="G1294" i="1"/>
  <c r="H1294" i="1"/>
  <c r="G1296" i="1"/>
  <c r="H1296" i="1"/>
  <c r="H1239" i="1"/>
  <c r="H1243" i="1"/>
  <c r="H1247" i="1"/>
  <c r="H1251" i="1"/>
  <c r="H1255" i="1"/>
  <c r="G1257" i="1"/>
  <c r="H1257" i="1"/>
  <c r="G1259" i="1"/>
  <c r="H1259" i="1"/>
  <c r="G1261" i="1"/>
  <c r="H1261" i="1"/>
  <c r="G1263" i="1"/>
  <c r="H1263" i="1"/>
  <c r="G1265" i="1"/>
  <c r="H1265" i="1"/>
  <c r="G1267" i="1"/>
  <c r="H1267" i="1"/>
  <c r="G1269" i="1"/>
  <c r="H1269" i="1"/>
  <c r="G1271" i="1"/>
  <c r="H1271" i="1"/>
  <c r="G1273" i="1"/>
  <c r="H1273" i="1"/>
  <c r="G1275" i="1"/>
  <c r="H1275" i="1"/>
  <c r="G1277" i="1"/>
  <c r="H1277" i="1"/>
  <c r="G1279" i="1"/>
  <c r="H1279" i="1"/>
  <c r="G1281" i="1"/>
  <c r="H1281" i="1"/>
  <c r="G1283" i="1"/>
  <c r="H1283" i="1"/>
  <c r="G1285" i="1"/>
  <c r="H1285" i="1"/>
  <c r="G1287" i="1"/>
  <c r="H1287" i="1"/>
  <c r="G1289" i="1"/>
  <c r="H1289" i="1"/>
  <c r="G1291" i="1"/>
  <c r="H1291" i="1"/>
  <c r="G1293" i="1"/>
  <c r="H1293" i="1"/>
  <c r="G1295" i="1"/>
  <c r="H1295" i="1"/>
  <c r="G1297" i="1"/>
  <c r="H1297" i="1"/>
  <c r="G1239" i="1"/>
  <c r="H1241" i="1"/>
  <c r="G1243" i="1"/>
  <c r="H1245" i="1"/>
  <c r="G1247" i="1"/>
  <c r="H1249" i="1"/>
  <c r="G1251" i="1"/>
  <c r="H1253" i="1"/>
  <c r="G1255" i="1"/>
  <c r="H1298" i="1"/>
  <c r="H1300" i="1"/>
  <c r="H1301" i="1"/>
  <c r="H1302" i="1"/>
  <c r="H1303" i="1"/>
  <c r="H1304" i="1"/>
  <c r="H1305" i="1"/>
  <c r="H1306" i="1"/>
  <c r="H1307" i="1"/>
  <c r="H1308" i="1"/>
  <c r="H1309" i="1"/>
  <c r="H1310" i="1"/>
  <c r="H1311" i="1"/>
  <c r="H1312" i="1"/>
  <c r="H1313" i="1"/>
  <c r="H1315" i="1"/>
  <c r="G1456" i="1"/>
  <c r="J1456" i="1"/>
  <c r="G1458" i="1"/>
  <c r="J1458" i="1"/>
  <c r="G1460" i="1"/>
  <c r="J1460" i="1"/>
  <c r="H1476" i="1"/>
  <c r="G1476" i="1"/>
  <c r="H1519" i="1"/>
  <c r="G1519" i="1"/>
  <c r="H1535" i="1"/>
  <c r="G1535"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G1462" i="1"/>
  <c r="I1462" i="1" s="1"/>
  <c r="G1464" i="1"/>
  <c r="I1464" i="1" s="1"/>
  <c r="G1466" i="1"/>
  <c r="I1466" i="1" s="1"/>
  <c r="G1468" i="1"/>
  <c r="I1468" i="1" s="1"/>
  <c r="G1471" i="1"/>
  <c r="J1471" i="1"/>
  <c r="G1473" i="1"/>
  <c r="J1473" i="1"/>
  <c r="H1515" i="1"/>
  <c r="G1515" i="1"/>
  <c r="H1531" i="1"/>
  <c r="G1531" i="1"/>
  <c r="G1315" i="1"/>
  <c r="G1446" i="1"/>
  <c r="I1446" i="1" s="1"/>
  <c r="J1446" i="1"/>
  <c r="G1448" i="1"/>
  <c r="I1448" i="1" s="1"/>
  <c r="J1448" i="1"/>
  <c r="G1450" i="1"/>
  <c r="I1450" i="1" s="1"/>
  <c r="J1450" i="1"/>
  <c r="G1452" i="1"/>
  <c r="I1452" i="1" s="1"/>
  <c r="J1452" i="1"/>
  <c r="G1455" i="1"/>
  <c r="I1455" i="1" s="1"/>
  <c r="H1456" i="1"/>
  <c r="G1457" i="1"/>
  <c r="I1457" i="1" s="1"/>
  <c r="H1458" i="1"/>
  <c r="G1459" i="1"/>
  <c r="I1459" i="1" s="1"/>
  <c r="H1460" i="1"/>
  <c r="G1461" i="1"/>
  <c r="J1462" i="1"/>
  <c r="J1464" i="1"/>
  <c r="J1466" i="1"/>
  <c r="J1468" i="1"/>
  <c r="H1483" i="1"/>
  <c r="G1483" i="1"/>
  <c r="H1487" i="1"/>
  <c r="G1487" i="1"/>
  <c r="H1491" i="1"/>
  <c r="G1491" i="1"/>
  <c r="H1495" i="1"/>
  <c r="G1495" i="1"/>
  <c r="H1499" i="1"/>
  <c r="G1499" i="1"/>
  <c r="H1503" i="1"/>
  <c r="G1503" i="1"/>
  <c r="G1314" i="1"/>
  <c r="H1316"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7" i="1"/>
  <c r="G1437" i="1"/>
  <c r="H1439" i="1"/>
  <c r="G1439" i="1"/>
  <c r="I1439" i="1" s="1"/>
  <c r="H1441" i="1"/>
  <c r="G1441" i="1"/>
  <c r="H1443" i="1"/>
  <c r="G1443" i="1"/>
  <c r="I1443" i="1" s="1"/>
  <c r="H1445" i="1"/>
  <c r="G1445" i="1"/>
  <c r="G1454" i="1"/>
  <c r="J1455" i="1"/>
  <c r="J1457" i="1"/>
  <c r="J1459" i="1"/>
  <c r="G1463" i="1"/>
  <c r="I1463" i="1" s="1"/>
  <c r="J1463" i="1"/>
  <c r="G1465" i="1"/>
  <c r="I1465" i="1" s="1"/>
  <c r="J1465" i="1"/>
  <c r="G1467" i="1"/>
  <c r="I1467" i="1" s="1"/>
  <c r="J1467" i="1"/>
  <c r="H1471" i="1"/>
  <c r="G1472" i="1"/>
  <c r="I1472" i="1" s="1"/>
  <c r="H1473" i="1"/>
  <c r="G1474" i="1"/>
  <c r="I1474" i="1" s="1"/>
  <c r="H1475" i="1"/>
  <c r="J1476" i="1"/>
  <c r="E6" i="4"/>
  <c r="F164" i="4"/>
  <c r="D163" i="4"/>
  <c r="F299" i="4"/>
  <c r="H1478" i="1"/>
  <c r="G1478" i="1"/>
  <c r="H1480" i="1"/>
  <c r="H1507" i="1"/>
  <c r="G1507" i="1"/>
  <c r="H1511" i="1"/>
  <c r="G1511" i="1"/>
  <c r="H1527" i="1"/>
  <c r="G1527" i="1"/>
  <c r="H1539" i="1"/>
  <c r="G1539" i="1"/>
  <c r="H1543" i="1"/>
  <c r="G1543" i="1"/>
  <c r="H1547" i="1"/>
  <c r="G1547" i="1"/>
  <c r="H1551" i="1"/>
  <c r="G1551" i="1"/>
  <c r="F8" i="4"/>
  <c r="D7" i="4"/>
  <c r="F273" i="4"/>
  <c r="D263" i="4"/>
  <c r="G1480" i="1"/>
  <c r="H1523" i="1"/>
  <c r="G1523" i="1"/>
  <c r="H1555" i="1"/>
  <c r="G1555" i="1"/>
  <c r="H1559" i="1"/>
  <c r="G1559" i="1"/>
  <c r="F219" i="4"/>
  <c r="D215" i="4"/>
  <c r="E263" i="4"/>
  <c r="D259" i="1" s="1"/>
  <c r="I35" i="3"/>
  <c r="C1518" i="1"/>
  <c r="F422" i="4"/>
  <c r="D421" i="4"/>
  <c r="F490" i="4"/>
  <c r="D484" i="4"/>
  <c r="G286" i="9"/>
  <c r="E286" i="9" s="1"/>
  <c r="B286" i="9" s="1"/>
  <c r="F88" i="5"/>
  <c r="D87" i="5"/>
  <c r="G287" i="9"/>
  <c r="E287" i="9" s="1"/>
  <c r="B287" i="9" s="1"/>
  <c r="D146" i="5"/>
  <c r="F149" i="5"/>
  <c r="F191" i="5"/>
  <c r="D190" i="5"/>
  <c r="F239" i="5"/>
  <c r="D238" i="5"/>
  <c r="F259" i="5"/>
  <c r="D258" i="5"/>
  <c r="F112" i="4"/>
  <c r="D106" i="4"/>
  <c r="F140" i="4"/>
  <c r="D139" i="4"/>
  <c r="D311" i="4"/>
  <c r="D298" i="4" s="1"/>
  <c r="F345" i="4"/>
  <c r="D344" i="4"/>
  <c r="D644" i="4"/>
  <c r="F417" i="4"/>
  <c r="D459" i="4"/>
  <c r="D529" i="4"/>
  <c r="E593" i="4"/>
  <c r="D587" i="1" s="1"/>
  <c r="H587" i="1" s="1"/>
  <c r="E12" i="5"/>
  <c r="D245" i="5"/>
  <c r="F250" i="5"/>
  <c r="F6" i="6"/>
  <c r="D5" i="6"/>
  <c r="D114" i="6"/>
  <c r="G1514" i="1"/>
  <c r="G1522" i="1"/>
  <c r="G1526" i="1"/>
  <c r="G1530" i="1"/>
  <c r="G1534" i="1"/>
  <c r="G1561" i="1"/>
  <c r="G20" i="9"/>
  <c r="F152" i="4"/>
  <c r="H20" i="9"/>
  <c r="E298" i="4"/>
  <c r="F351" i="4"/>
  <c r="F369" i="4"/>
  <c r="D363" i="4"/>
  <c r="D350" i="4" s="1"/>
  <c r="F478" i="4"/>
  <c r="D472" i="4"/>
  <c r="F516" i="4"/>
  <c r="D515" i="4"/>
  <c r="F568" i="4"/>
  <c r="D567" i="4"/>
  <c r="E580" i="4"/>
  <c r="D574" i="1" s="1"/>
  <c r="H574" i="1" s="1"/>
  <c r="F626" i="4"/>
  <c r="D625" i="4"/>
  <c r="D134" i="5"/>
  <c r="G292" i="9"/>
  <c r="E292" i="9" s="1"/>
  <c r="B292" i="9" s="1"/>
  <c r="F206" i="5"/>
  <c r="E5" i="6"/>
  <c r="D35" i="6"/>
  <c r="D5" i="7"/>
  <c r="D50" i="4"/>
  <c r="F65" i="4"/>
  <c r="D82" i="4"/>
  <c r="F91" i="4"/>
  <c r="F397" i="4"/>
  <c r="D396" i="4"/>
  <c r="E421" i="4"/>
  <c r="G142" i="9"/>
  <c r="E142" i="9" s="1"/>
  <c r="B142" i="9" s="1"/>
  <c r="F603" i="4"/>
  <c r="D12" i="5"/>
  <c r="D68" i="5"/>
  <c r="G289" i="9"/>
  <c r="E289" i="9" s="1"/>
  <c r="B289" i="9" s="1"/>
  <c r="F177" i="5"/>
  <c r="D176" i="5"/>
  <c r="H289" i="9"/>
  <c r="E176" i="5"/>
  <c r="F90" i="6"/>
  <c r="D89" i="6"/>
  <c r="E114" i="6"/>
  <c r="D42" i="8"/>
  <c r="G294" i="9" s="1"/>
  <c r="E294"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65" i="9"/>
  <c r="E165" i="9" s="1"/>
  <c r="B165" i="9" s="1"/>
  <c r="H164" i="9"/>
  <c r="G164" i="9"/>
  <c r="E164" i="9" s="1"/>
  <c r="B164" i="9" s="1"/>
  <c r="G163" i="9"/>
  <c r="E163" i="9" s="1"/>
  <c r="B163" i="9" s="1"/>
  <c r="G162" i="9"/>
  <c r="E162" i="9" s="1"/>
  <c r="B162" i="9" s="1"/>
  <c r="G161" i="9"/>
  <c r="E161" i="9" s="1"/>
  <c r="B161" i="9" s="1"/>
  <c r="G160" i="9"/>
  <c r="E160" i="9" s="1"/>
  <c r="B160" i="9" s="1"/>
  <c r="I10" i="9"/>
  <c r="B213" i="9"/>
  <c r="B237" i="9"/>
  <c r="B253" i="9"/>
  <c r="H1501" i="1" l="1"/>
  <c r="G1501" i="1"/>
  <c r="F212" i="9"/>
  <c r="B212" i="9" s="1"/>
  <c r="F224" i="4"/>
  <c r="C220" i="1"/>
  <c r="D151" i="4"/>
  <c r="C147" i="1" s="1"/>
  <c r="B191" i="9"/>
  <c r="F298" i="4"/>
  <c r="D407" i="4"/>
  <c r="C293" i="1"/>
  <c r="B294" i="9"/>
  <c r="I22" i="3"/>
  <c r="E175" i="5"/>
  <c r="D1152" i="1" s="1"/>
  <c r="D1153" i="1"/>
  <c r="G297" i="9"/>
  <c r="E297" i="9" s="1"/>
  <c r="H29" i="3"/>
  <c r="C1436" i="1"/>
  <c r="F644" i="4"/>
  <c r="C638" i="1"/>
  <c r="F139" i="4"/>
  <c r="C135" i="1"/>
  <c r="D237" i="5"/>
  <c r="F238" i="5"/>
  <c r="C1215" i="1"/>
  <c r="D420" i="4"/>
  <c r="F421" i="4"/>
  <c r="C415" i="1"/>
  <c r="E528" i="4"/>
  <c r="I1478" i="1"/>
  <c r="F163" i="4"/>
  <c r="C159" i="1"/>
  <c r="I27" i="3"/>
  <c r="D1408" i="1"/>
  <c r="F68" i="5"/>
  <c r="H21" i="3"/>
  <c r="C1046" i="1"/>
  <c r="E420" i="4"/>
  <c r="D415" i="1"/>
  <c r="F82" i="4"/>
  <c r="C78" i="1"/>
  <c r="F35" i="6"/>
  <c r="C1329" i="1"/>
  <c r="H25" i="3"/>
  <c r="F134" i="5"/>
  <c r="C1112" i="1"/>
  <c r="F567" i="4"/>
  <c r="C561" i="1"/>
  <c r="F472" i="4"/>
  <c r="C466" i="1"/>
  <c r="D408" i="4"/>
  <c r="F350" i="4"/>
  <c r="C345" i="1"/>
  <c r="F529" i="4"/>
  <c r="D528" i="4"/>
  <c r="C523" i="1"/>
  <c r="F344" i="4"/>
  <c r="C339" i="1"/>
  <c r="F146" i="5"/>
  <c r="C1124" i="1"/>
  <c r="E151" i="4"/>
  <c r="I1473" i="1"/>
  <c r="I1460" i="1"/>
  <c r="I1456" i="1"/>
  <c r="G574" i="1"/>
  <c r="G587" i="1"/>
  <c r="F89" i="6"/>
  <c r="C1383" i="1"/>
  <c r="D175" i="5"/>
  <c r="H22" i="3"/>
  <c r="F176" i="5"/>
  <c r="C1153" i="1"/>
  <c r="F12" i="5"/>
  <c r="D7" i="5"/>
  <c r="C990" i="1"/>
  <c r="F396" i="4"/>
  <c r="C391" i="1"/>
  <c r="I24" i="3"/>
  <c r="E141" i="6"/>
  <c r="D1299" i="1"/>
  <c r="F625" i="4"/>
  <c r="C619" i="1"/>
  <c r="F114" i="6"/>
  <c r="H27" i="3"/>
  <c r="C1408" i="1"/>
  <c r="F245" i="5"/>
  <c r="C1222" i="1"/>
  <c r="F459" i="4"/>
  <c r="C453" i="1"/>
  <c r="F106" i="4"/>
  <c r="C102" i="1"/>
  <c r="F258" i="5"/>
  <c r="C1235" i="1"/>
  <c r="G291" i="9"/>
  <c r="E291" i="9" s="1"/>
  <c r="B291" i="9" s="1"/>
  <c r="F190" i="5"/>
  <c r="C1167" i="1"/>
  <c r="F484" i="4"/>
  <c r="C478" i="1"/>
  <c r="H1518" i="1"/>
  <c r="G1518" i="1"/>
  <c r="F215" i="4"/>
  <c r="C211" i="1"/>
  <c r="D6" i="4"/>
  <c r="F7" i="4"/>
  <c r="C3" i="1"/>
  <c r="E412" i="4"/>
  <c r="I16" i="3"/>
  <c r="D2" i="1"/>
  <c r="I1476" i="1"/>
  <c r="K1432" i="9"/>
  <c r="G295" i="9"/>
  <c r="E295" i="9" s="1"/>
  <c r="B295" i="9" s="1"/>
  <c r="C1517" i="1"/>
  <c r="I34" i="3"/>
  <c r="F50" i="4"/>
  <c r="C46" i="1"/>
  <c r="F515" i="4"/>
  <c r="C509" i="1"/>
  <c r="F363" i="4"/>
  <c r="C358" i="1"/>
  <c r="E407" i="4"/>
  <c r="D402" i="1" s="1"/>
  <c r="D293" i="1"/>
  <c r="E20" i="9"/>
  <c r="D141" i="6"/>
  <c r="G299" i="9" s="1"/>
  <c r="E299" i="9" s="1"/>
  <c r="H24" i="3"/>
  <c r="F5" i="6"/>
  <c r="C1299" i="1"/>
  <c r="E7" i="5"/>
  <c r="D990" i="1"/>
  <c r="F311" i="4"/>
  <c r="C306" i="1"/>
  <c r="F87" i="5"/>
  <c r="C1065" i="1"/>
  <c r="F263" i="4"/>
  <c r="C259" i="1"/>
  <c r="I1441" i="1"/>
  <c r="E408" i="4"/>
  <c r="D403" i="1" s="1"/>
  <c r="I1471" i="1"/>
  <c r="I1458" i="1"/>
  <c r="F151" i="4" l="1"/>
  <c r="H17" i="3"/>
  <c r="D289" i="4"/>
  <c r="C285" i="1" s="1"/>
  <c r="H220" i="1"/>
  <c r="G220" i="1"/>
  <c r="E298" i="9"/>
  <c r="B299" i="9"/>
  <c r="E639" i="4"/>
  <c r="D407" i="1"/>
  <c r="G619" i="1"/>
  <c r="H619" i="1"/>
  <c r="F7" i="5"/>
  <c r="D6" i="5"/>
  <c r="H20" i="3"/>
  <c r="C985" i="1"/>
  <c r="G339" i="1"/>
  <c r="H339" i="1"/>
  <c r="D413" i="4"/>
  <c r="G466" i="1"/>
  <c r="H466" i="1"/>
  <c r="H1112" i="1"/>
  <c r="G1112" i="1"/>
  <c r="E635" i="4"/>
  <c r="D629" i="1" s="1"/>
  <c r="D414" i="1"/>
  <c r="F420" i="4"/>
  <c r="D635" i="4"/>
  <c r="C414" i="1"/>
  <c r="H135" i="1"/>
  <c r="G135" i="1"/>
  <c r="H1436" i="1"/>
  <c r="G1436" i="1"/>
  <c r="G358" i="1"/>
  <c r="H358" i="1"/>
  <c r="H46" i="1"/>
  <c r="G46" i="1"/>
  <c r="H3" i="1"/>
  <c r="G3" i="1"/>
  <c r="H1235" i="1"/>
  <c r="G1235" i="1"/>
  <c r="G453" i="1"/>
  <c r="H453" i="1"/>
  <c r="H1408" i="1"/>
  <c r="G1408" i="1"/>
  <c r="G391" i="1"/>
  <c r="H391" i="1"/>
  <c r="F175" i="5"/>
  <c r="C1152" i="1"/>
  <c r="I17" i="3"/>
  <c r="E289" i="4"/>
  <c r="D147" i="1"/>
  <c r="H147" i="1" s="1"/>
  <c r="G345" i="1"/>
  <c r="H345" i="1"/>
  <c r="H78" i="1"/>
  <c r="G78" i="1"/>
  <c r="H1046" i="1"/>
  <c r="G1046" i="1"/>
  <c r="E636" i="4"/>
  <c r="D630" i="1" s="1"/>
  <c r="D522" i="1"/>
  <c r="H1215" i="1"/>
  <c r="G1215" i="1"/>
  <c r="H293" i="1"/>
  <c r="G293" i="1"/>
  <c r="E6" i="5"/>
  <c r="I20" i="3"/>
  <c r="D985" i="1"/>
  <c r="G478" i="1"/>
  <c r="H478" i="1"/>
  <c r="H259" i="1"/>
  <c r="G259" i="1"/>
  <c r="E19" i="9"/>
  <c r="B20" i="9"/>
  <c r="H1167" i="1"/>
  <c r="G1167" i="1"/>
  <c r="H1153" i="1"/>
  <c r="G1153" i="1"/>
  <c r="H1383" i="1"/>
  <c r="G1383" i="1"/>
  <c r="H1124" i="1"/>
  <c r="G1124" i="1"/>
  <c r="G523" i="1"/>
  <c r="H523" i="1"/>
  <c r="G561" i="1"/>
  <c r="H561" i="1"/>
  <c r="H159" i="1"/>
  <c r="G159" i="1"/>
  <c r="G415" i="1"/>
  <c r="H415" i="1"/>
  <c r="G638" i="1"/>
  <c r="H638" i="1"/>
  <c r="B297" i="9"/>
  <c r="E296" i="9"/>
  <c r="I10" i="3" s="1"/>
  <c r="F407" i="4"/>
  <c r="C402" i="1"/>
  <c r="F141" i="6"/>
  <c r="H28" i="3"/>
  <c r="C1435" i="1"/>
  <c r="G1517" i="1"/>
  <c r="H1517" i="1"/>
  <c r="H11" i="3"/>
  <c r="H211" i="1"/>
  <c r="G211" i="1"/>
  <c r="H306" i="1"/>
  <c r="G306" i="1"/>
  <c r="H9" i="3"/>
  <c r="G1299" i="1"/>
  <c r="H1299" i="1"/>
  <c r="H1065" i="1"/>
  <c r="G1065" i="1"/>
  <c r="G509" i="1"/>
  <c r="H509" i="1"/>
  <c r="D290" i="4"/>
  <c r="D412" i="4"/>
  <c r="F6" i="4"/>
  <c r="H16" i="3"/>
  <c r="C2" i="1"/>
  <c r="H102" i="1"/>
  <c r="G102" i="1"/>
  <c r="H1222" i="1"/>
  <c r="G1222" i="1"/>
  <c r="I28" i="3"/>
  <c r="D1435" i="1"/>
  <c r="H990" i="1"/>
  <c r="G990" i="1"/>
  <c r="D636" i="4"/>
  <c r="F528" i="4"/>
  <c r="C522" i="1"/>
  <c r="F408" i="4"/>
  <c r="C403" i="1"/>
  <c r="H1329" i="1"/>
  <c r="G1329" i="1"/>
  <c r="H23" i="3"/>
  <c r="F237" i="5"/>
  <c r="C1214" i="1"/>
  <c r="E293" i="9"/>
  <c r="F289" i="4" l="1"/>
  <c r="D291" i="4"/>
  <c r="F291" i="4" s="1"/>
  <c r="G2" i="1"/>
  <c r="H2" i="1"/>
  <c r="N3" i="9"/>
  <c r="I11" i="3"/>
  <c r="H276" i="9"/>
  <c r="D984" i="1"/>
  <c r="E291" i="4"/>
  <c r="D287" i="1" s="1"/>
  <c r="E413" i="4"/>
  <c r="F413" i="4" s="1"/>
  <c r="D285" i="1"/>
  <c r="E290" i="4"/>
  <c r="D286" i="1" s="1"/>
  <c r="D640" i="4"/>
  <c r="D415" i="4"/>
  <c r="C408" i="1"/>
  <c r="F636" i="4"/>
  <c r="C630" i="1"/>
  <c r="D639" i="4"/>
  <c r="D414" i="4"/>
  <c r="F412" i="4"/>
  <c r="C407" i="1"/>
  <c r="C286" i="1"/>
  <c r="G522" i="1"/>
  <c r="H522" i="1"/>
  <c r="G147" i="1"/>
  <c r="H985" i="1"/>
  <c r="G985" i="1"/>
  <c r="D633" i="1"/>
  <c r="G403" i="1"/>
  <c r="H403" i="1"/>
  <c r="H1214" i="1"/>
  <c r="G1214" i="1"/>
  <c r="G402" i="1"/>
  <c r="H402" i="1"/>
  <c r="H1152" i="1"/>
  <c r="G1152" i="1"/>
  <c r="G414" i="1"/>
  <c r="H414" i="1"/>
  <c r="C287" i="1"/>
  <c r="I9" i="3"/>
  <c r="K3" i="9"/>
  <c r="H1435" i="1"/>
  <c r="G1435" i="1"/>
  <c r="F635" i="4"/>
  <c r="C629" i="1"/>
  <c r="H285" i="1"/>
  <c r="G285" i="1"/>
  <c r="G282" i="9"/>
  <c r="E282" i="9" s="1"/>
  <c r="B282" i="9" s="1"/>
  <c r="G276" i="9"/>
  <c r="E276" i="9" s="1"/>
  <c r="F6" i="5"/>
  <c r="C984" i="1"/>
  <c r="F290" i="4" l="1"/>
  <c r="G407" i="1"/>
  <c r="H407" i="1"/>
  <c r="G630" i="1"/>
  <c r="H630" i="1"/>
  <c r="E640" i="4"/>
  <c r="E415" i="4"/>
  <c r="D410" i="1" s="1"/>
  <c r="D408" i="1"/>
  <c r="G408" i="1" s="1"/>
  <c r="E414" i="4"/>
  <c r="D409" i="1" s="1"/>
  <c r="E275" i="9"/>
  <c r="B276" i="9"/>
  <c r="G629" i="1"/>
  <c r="H629" i="1"/>
  <c r="D642" i="4"/>
  <c r="F640" i="4"/>
  <c r="C634" i="1"/>
  <c r="H286" i="1"/>
  <c r="G286" i="1"/>
  <c r="F414" i="4"/>
  <c r="C409" i="1"/>
  <c r="H8" i="3"/>
  <c r="H984" i="1"/>
  <c r="G984" i="1"/>
  <c r="H287" i="1"/>
  <c r="G287" i="1"/>
  <c r="D641" i="4"/>
  <c r="F639" i="4"/>
  <c r="C633" i="1"/>
  <c r="C410" i="1"/>
  <c r="F415" i="4" l="1"/>
  <c r="H408" i="1"/>
  <c r="G410" i="1"/>
  <c r="H410" i="1"/>
  <c r="D645" i="4"/>
  <c r="C635" i="1"/>
  <c r="G409" i="1"/>
  <c r="H409" i="1"/>
  <c r="M3" i="9"/>
  <c r="I8" i="3"/>
  <c r="G633" i="1"/>
  <c r="H633" i="1"/>
  <c r="F642" i="4"/>
  <c r="D646" i="4"/>
  <c r="C636" i="1"/>
  <c r="E642" i="4"/>
  <c r="D634" i="1"/>
  <c r="G634" i="1" s="1"/>
  <c r="E641" i="4"/>
  <c r="F641" i="4" s="1"/>
  <c r="E645" i="4" l="1"/>
  <c r="F645" i="4" s="1"/>
  <c r="D635" i="1"/>
  <c r="G635" i="1" s="1"/>
  <c r="F646" i="4"/>
  <c r="H19" i="3"/>
  <c r="C640" i="1"/>
  <c r="H18" i="3"/>
  <c r="C639" i="1"/>
  <c r="E646" i="4"/>
  <c r="D636" i="1"/>
  <c r="G636" i="1" s="1"/>
  <c r="H634" i="1"/>
  <c r="H635" i="1"/>
  <c r="I18" i="3" l="1"/>
  <c r="D639" i="1"/>
  <c r="H7" i="3" s="1"/>
  <c r="I19" i="3"/>
  <c r="D640" i="1"/>
  <c r="G640" i="1" s="1"/>
  <c r="H636" i="1"/>
  <c r="H639" i="1" l="1"/>
  <c r="G639" i="1"/>
  <c r="J3" i="9"/>
  <c r="I7" i="3"/>
  <c r="H640" i="1"/>
  <c r="M272" i="9" l="1"/>
  <c r="L272" i="9"/>
  <c r="H18" i="9"/>
  <c r="G18" i="9"/>
  <c r="J7" i="9"/>
  <c r="I12" i="9"/>
  <c r="I5" i="9"/>
  <c r="K11" i="9"/>
  <c r="J17" i="9"/>
  <c r="J5" i="9"/>
  <c r="L16" i="9"/>
  <c r="I7" i="9"/>
  <c r="K13" i="9"/>
  <c r="K8" i="9"/>
  <c r="K5" i="9"/>
  <c r="J10" i="9"/>
  <c r="J9" i="9"/>
  <c r="H15" i="9"/>
  <c r="J6" i="9"/>
  <c r="I11" i="9"/>
  <c r="H17" i="9"/>
  <c r="I8" i="9"/>
  <c r="M15" i="9"/>
  <c r="K7" i="9"/>
  <c r="J12" i="9"/>
  <c r="I6" i="9"/>
  <c r="K12" i="9"/>
  <c r="G17" i="9"/>
  <c r="K9" i="9"/>
  <c r="L15" i="9"/>
  <c r="I13" i="9"/>
  <c r="K10" i="9"/>
  <c r="G16" i="9"/>
  <c r="J8" i="9"/>
  <c r="G15" i="9"/>
  <c r="J13" i="9"/>
  <c r="M16" i="9"/>
  <c r="K6" i="9"/>
  <c r="J11" i="9"/>
  <c r="I17" i="9"/>
  <c r="I9" i="9"/>
  <c r="E9" i="9" s="1"/>
  <c r="B9" i="9" s="1"/>
  <c r="H16" i="9"/>
  <c r="E15" i="9" l="1"/>
  <c r="E11" i="9"/>
  <c r="B11" i="9" s="1"/>
  <c r="E18" i="9"/>
  <c r="B18" i="9" s="1"/>
  <c r="F272" i="9"/>
  <c r="B272" i="9" s="1"/>
  <c r="F15" i="9"/>
  <c r="E17" i="9"/>
  <c r="B17" i="9" s="1"/>
  <c r="E10" i="9"/>
  <c r="B10" i="9" s="1"/>
  <c r="E7" i="9"/>
  <c r="B7" i="9" s="1"/>
  <c r="E13" i="9"/>
  <c r="B13" i="9" s="1"/>
  <c r="F16" i="9"/>
  <c r="E5" i="9"/>
  <c r="E6" i="9"/>
  <c r="B6" i="9" s="1"/>
  <c r="E8" i="9"/>
  <c r="B8" i="9" s="1"/>
  <c r="E12" i="9"/>
  <c r="B12" i="9" s="1"/>
  <c r="E16" i="9"/>
  <c r="F19" i="9" l="1"/>
  <c r="B15" i="9"/>
  <c r="F14" i="9"/>
  <c r="B16" i="9"/>
  <c r="B5" i="9"/>
  <c r="E4" i="9"/>
  <c r="E14" i="9"/>
  <c r="F3" i="9" l="1"/>
  <c r="E3" i="9"/>
</calcChain>
</file>

<file path=xl/sharedStrings.xml><?xml version="1.0" encoding="utf-8"?>
<sst xmlns="http://schemas.openxmlformats.org/spreadsheetml/2006/main" count="4310" uniqueCount="3391">
  <si>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</si>
  <si>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</si>
  <si>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</si>
  <si>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</si>
  <si>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</si>
  <si>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</si>
  <si>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</si>
  <si>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</si>
  <si>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</si>
  <si>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</si>
  <si>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</si>
  <si>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</si>
  <si>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</si>
  <si>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</si>
  <si>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</si>
  <si>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</si>
  <si>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</si>
  <si>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</si>
  <si>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</si>
  <si>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</si>
  <si>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</si>
  <si>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</si>
  <si>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</si>
  <si>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</si>
  <si>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</si>
  <si>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</si>
  <si>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</si>
  <si>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</si>
  <si>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</si>
  <si>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</si>
  <si>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</si>
  <si>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KISTANJE</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</si>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</sst>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4905333</v>
      </c>
      <c r="D2" s="6">
        <f>'PR-RAS'!E6</f>
        <v>4724999.8800000008</v>
      </c>
      <c r="E2" s="6">
        <v>0</v>
      </c>
      <c r="F2" s="6">
        <v>0</v>
      </c>
      <c r="G2" s="7">
        <f t="shared" ref="G2:G264" si="0">(B2/1000)*(C2*1+D2*2)</f>
        <v>14355.332760000001</v>
      </c>
      <c r="H2" s="7">
        <f t="shared" ref="H2:H264" si="1">ABS(C2-ROUND(C2,0))+ABS(D2-ROUND(D2,0))</f>
        <v>0.11999999918043613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272123</v>
      </c>
      <c r="D3" s="1">
        <f>'PR-RAS'!E7</f>
        <v>409985.93000000005</v>
      </c>
      <c r="E3" s="1">
        <v>0</v>
      </c>
      <c r="F3" s="1">
        <v>0</v>
      </c>
      <c r="G3" s="2">
        <f t="shared" si="0"/>
        <v>2184.1897200000003</v>
      </c>
      <c r="H3" s="2">
        <f t="shared" si="1"/>
        <v>6.9999999948777258E-2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197672</v>
      </c>
      <c r="D4" s="1">
        <f>'PR-RAS'!E8</f>
        <v>319148.46000000002</v>
      </c>
      <c r="E4" s="1">
        <v>0</v>
      </c>
      <c r="F4" s="1">
        <v>0</v>
      </c>
      <c r="G4" s="2">
        <f t="shared" si="0"/>
        <v>2507.9067600000003</v>
      </c>
      <c r="H4" s="2">
        <f t="shared" si="1"/>
        <v>0.46000000002095476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197672</v>
      </c>
      <c r="D5" s="1">
        <f>'PR-RAS'!E9</f>
        <v>319148.46000000002</v>
      </c>
      <c r="E5" s="1">
        <v>0</v>
      </c>
      <c r="F5" s="1">
        <v>0</v>
      </c>
      <c r="G5" s="2">
        <f t="shared" si="0"/>
        <v>3343.8756800000001</v>
      </c>
      <c r="H5" s="2">
        <f t="shared" si="1"/>
        <v>0.46000000002095476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74186</v>
      </c>
      <c r="D19" s="1">
        <f>'PR-RAS'!E23</f>
        <v>81651.59</v>
      </c>
      <c r="E19" s="1">
        <v>0</v>
      </c>
      <c r="F19" s="1">
        <v>0</v>
      </c>
      <c r="G19" s="2">
        <f t="shared" si="0"/>
        <v>4274.8052399999997</v>
      </c>
      <c r="H19" s="2">
        <f t="shared" si="1"/>
        <v>0.41000000000349246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73897</v>
      </c>
      <c r="D23" s="1">
        <f>'PR-RAS'!E27</f>
        <v>81651.59</v>
      </c>
      <c r="E23" s="1">
        <v>0</v>
      </c>
      <c r="F23" s="1">
        <v>0</v>
      </c>
      <c r="G23" s="2">
        <f t="shared" si="0"/>
        <v>5218.4039599999996</v>
      </c>
      <c r="H23" s="2">
        <f t="shared" si="1"/>
        <v>0.41000000000349246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289</v>
      </c>
      <c r="D24" s="1">
        <f>'PR-RAS'!E28</f>
        <v>0</v>
      </c>
      <c r="E24" s="1">
        <v>0</v>
      </c>
      <c r="F24" s="1">
        <v>0</v>
      </c>
      <c r="G24" s="2">
        <f t="shared" si="0"/>
        <v>6.6470000000000002</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265</v>
      </c>
      <c r="D25" s="1">
        <f>'PR-RAS'!E29</f>
        <v>9185.8799999999992</v>
      </c>
      <c r="E25" s="1">
        <v>0</v>
      </c>
      <c r="F25" s="1">
        <v>0</v>
      </c>
      <c r="G25" s="2">
        <f t="shared" si="0"/>
        <v>447.28223999999994</v>
      </c>
      <c r="H25" s="2">
        <f t="shared" si="1"/>
        <v>0.12000000000080036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265</v>
      </c>
      <c r="D27" s="1">
        <f>'PR-RAS'!E31</f>
        <v>6292.48</v>
      </c>
      <c r="E27" s="1">
        <v>0</v>
      </c>
      <c r="F27" s="1">
        <v>0</v>
      </c>
      <c r="G27" s="2">
        <f t="shared" si="0"/>
        <v>334.09895999999998</v>
      </c>
      <c r="H27" s="2">
        <f t="shared" si="1"/>
        <v>0.47999999999956344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2893.4</v>
      </c>
      <c r="E29" s="1">
        <v>0</v>
      </c>
      <c r="F29" s="1">
        <v>0</v>
      </c>
      <c r="G29" s="2">
        <f t="shared" si="0"/>
        <v>162.03040000000001</v>
      </c>
      <c r="H29" s="2">
        <f t="shared" si="1"/>
        <v>0.40000000000009095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4054084</v>
      </c>
      <c r="D46" s="1">
        <f>'PR-RAS'!E50</f>
        <v>3990575.97</v>
      </c>
      <c r="E46" s="1">
        <v>0</v>
      </c>
      <c r="F46" s="1">
        <v>0</v>
      </c>
      <c r="G46" s="2">
        <f t="shared" si="0"/>
        <v>541585.61730000004</v>
      </c>
      <c r="H46" s="2">
        <f t="shared" si="1"/>
        <v>2.9999999795109034E-2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3374588</v>
      </c>
      <c r="D55" s="1">
        <f>'PR-RAS'!E59</f>
        <v>3301982.22</v>
      </c>
      <c r="E55" s="1">
        <v>0</v>
      </c>
      <c r="F55" s="1">
        <v>0</v>
      </c>
      <c r="G55" s="2">
        <f t="shared" si="0"/>
        <v>538841.83176000009</v>
      </c>
      <c r="H55" s="2">
        <f t="shared" si="1"/>
        <v>0.22000000020489097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3054588</v>
      </c>
      <c r="D56" s="1">
        <f>'PR-RAS'!E60</f>
        <v>3301982.22</v>
      </c>
      <c r="E56" s="1">
        <v>0</v>
      </c>
      <c r="F56" s="1">
        <v>0</v>
      </c>
      <c r="G56" s="2">
        <f t="shared" si="0"/>
        <v>531220.38420000009</v>
      </c>
      <c r="H56" s="2">
        <f t="shared" si="1"/>
        <v>0.22000000020489097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320000</v>
      </c>
      <c r="D57" s="1">
        <f>'PR-RAS'!E61</f>
        <v>0</v>
      </c>
      <c r="E57" s="1">
        <v>0</v>
      </c>
      <c r="F57" s="1">
        <v>0</v>
      </c>
      <c r="G57" s="2">
        <f t="shared" si="0"/>
        <v>17920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208897</v>
      </c>
      <c r="D58" s="1">
        <f>'PR-RAS'!E62</f>
        <v>0</v>
      </c>
      <c r="E58" s="1">
        <v>0</v>
      </c>
      <c r="F58" s="1">
        <v>0</v>
      </c>
      <c r="G58" s="2">
        <f t="shared" si="0"/>
        <v>11907.129000000001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208897</v>
      </c>
      <c r="D59" s="1">
        <f>'PR-RAS'!E63</f>
        <v>0</v>
      </c>
      <c r="E59" s="1">
        <v>0</v>
      </c>
      <c r="F59" s="1">
        <v>0</v>
      </c>
      <c r="G59" s="2">
        <f t="shared" si="0"/>
        <v>12116.026</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470599</v>
      </c>
      <c r="D70" s="1">
        <f>'PR-RAS'!E74</f>
        <v>688593.75</v>
      </c>
      <c r="E70" s="1">
        <v>0</v>
      </c>
      <c r="F70" s="1">
        <v>0</v>
      </c>
      <c r="G70" s="2">
        <f t="shared" si="0"/>
        <v>127497.26850000001</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470599</v>
      </c>
      <c r="D72" s="1">
        <f>'PR-RAS'!E76</f>
        <v>688593.75</v>
      </c>
      <c r="E72" s="1">
        <v>0</v>
      </c>
      <c r="F72" s="1">
        <v>0</v>
      </c>
      <c r="G72" s="2">
        <f t="shared" si="0"/>
        <v>131192.84149999998</v>
      </c>
      <c r="H72" s="2">
        <f t="shared" si="1"/>
        <v>0.25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188023</v>
      </c>
      <c r="D78" s="1">
        <f>'PR-RAS'!E82</f>
        <v>240743.82</v>
      </c>
      <c r="E78" s="1">
        <v>0</v>
      </c>
      <c r="F78" s="1">
        <v>0</v>
      </c>
      <c r="G78" s="2">
        <f t="shared" si="0"/>
        <v>51552.319280000003</v>
      </c>
      <c r="H78" s="2">
        <f t="shared" si="1"/>
        <v>0.17999999999301508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v>
      </c>
      <c r="D79" s="1">
        <f>'PR-RAS'!E83</f>
        <v>12.31</v>
      </c>
      <c r="E79" s="1">
        <v>0</v>
      </c>
      <c r="F79" s="1">
        <v>0</v>
      </c>
      <c r="G79" s="2">
        <f t="shared" si="0"/>
        <v>3.0123600000000001</v>
      </c>
      <c r="H79" s="2">
        <f t="shared" si="1"/>
        <v>0.3100000000000005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v>
      </c>
      <c r="D81" s="1">
        <f>'PR-RAS'!E85</f>
        <v>12.31</v>
      </c>
      <c r="E81" s="1">
        <v>0</v>
      </c>
      <c r="F81" s="1">
        <v>0</v>
      </c>
      <c r="G81" s="2">
        <f t="shared" si="0"/>
        <v>3.0896000000000003</v>
      </c>
      <c r="H81" s="2">
        <f t="shared" si="1"/>
        <v>0.3100000000000005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188009</v>
      </c>
      <c r="D87" s="1">
        <f>'PR-RAS'!E91</f>
        <v>240731.51</v>
      </c>
      <c r="E87" s="1">
        <v>0</v>
      </c>
      <c r="F87" s="1">
        <v>0</v>
      </c>
      <c r="G87" s="2">
        <f t="shared" si="0"/>
        <v>57574.593719999997</v>
      </c>
      <c r="H87" s="2">
        <f t="shared" si="1"/>
        <v>0.48999999999068677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17279</v>
      </c>
      <c r="D89" s="1">
        <f>'PR-RAS'!E93</f>
        <v>46837.78</v>
      </c>
      <c r="E89" s="1">
        <v>0</v>
      </c>
      <c r="F89" s="1">
        <v>0</v>
      </c>
      <c r="G89" s="2">
        <f t="shared" si="0"/>
        <v>9764.0012799999986</v>
      </c>
      <c r="H89" s="2">
        <f t="shared" si="1"/>
        <v>0.22000000000116415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170730</v>
      </c>
      <c r="D90" s="1">
        <f>'PR-RAS'!E94</f>
        <v>193893.73</v>
      </c>
      <c r="E90" s="1">
        <v>0</v>
      </c>
      <c r="F90" s="1">
        <v>0</v>
      </c>
      <c r="G90" s="2">
        <f t="shared" si="0"/>
        <v>49708.053939999998</v>
      </c>
      <c r="H90" s="2">
        <f t="shared" si="1"/>
        <v>0.26999999998952262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291103</v>
      </c>
      <c r="D102" s="1">
        <f>'PR-RAS'!E106</f>
        <v>83694.159999999989</v>
      </c>
      <c r="E102" s="1">
        <v>0</v>
      </c>
      <c r="F102" s="1">
        <v>0</v>
      </c>
      <c r="G102" s="2">
        <f t="shared" si="0"/>
        <v>46307.623319999999</v>
      </c>
      <c r="H102" s="2">
        <f t="shared" si="1"/>
        <v>0.15999999998894054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30.68</v>
      </c>
      <c r="E103" s="1">
        <v>0</v>
      </c>
      <c r="F103" s="1">
        <v>0</v>
      </c>
      <c r="G103" s="2">
        <f t="shared" si="0"/>
        <v>6.2587199999999994</v>
      </c>
      <c r="H103" s="2">
        <f t="shared" si="1"/>
        <v>0.32000000000000028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30.68</v>
      </c>
      <c r="E106" s="1">
        <v>0</v>
      </c>
      <c r="F106" s="1">
        <v>0</v>
      </c>
      <c r="G106" s="2">
        <f t="shared" si="0"/>
        <v>6.4428000000000001</v>
      </c>
      <c r="H106" s="2">
        <f t="shared" si="1"/>
        <v>0.32000000000000028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3528</v>
      </c>
      <c r="D108" s="1">
        <f>'PR-RAS'!E112</f>
        <v>870.61</v>
      </c>
      <c r="E108" s="1">
        <v>0</v>
      </c>
      <c r="F108" s="1">
        <v>0</v>
      </c>
      <c r="G108" s="2">
        <f t="shared" si="0"/>
        <v>563.80654000000004</v>
      </c>
      <c r="H108" s="2">
        <f t="shared" si="1"/>
        <v>0.38999999999998636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443</v>
      </c>
      <c r="D110" s="1">
        <f>'PR-RAS'!E114</f>
        <v>91.47</v>
      </c>
      <c r="E110" s="1">
        <v>0</v>
      </c>
      <c r="F110" s="1">
        <v>0</v>
      </c>
      <c r="G110" s="2">
        <f t="shared" si="0"/>
        <v>68.227460000000008</v>
      </c>
      <c r="H110" s="2">
        <f t="shared" si="1"/>
        <v>0.46999999999999886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1281</v>
      </c>
      <c r="D111" s="1">
        <f>'PR-RAS'!E115</f>
        <v>779.14</v>
      </c>
      <c r="E111" s="1">
        <v>0</v>
      </c>
      <c r="F111" s="1">
        <v>0</v>
      </c>
      <c r="G111" s="2">
        <f t="shared" si="0"/>
        <v>312.32079999999996</v>
      </c>
      <c r="H111" s="2">
        <f t="shared" si="1"/>
        <v>0.13999999999998636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1804</v>
      </c>
      <c r="D113" s="1">
        <f>'PR-RAS'!E117</f>
        <v>0</v>
      </c>
      <c r="E113" s="1">
        <v>0</v>
      </c>
      <c r="F113" s="1">
        <v>0</v>
      </c>
      <c r="G113" s="2">
        <f t="shared" si="0"/>
        <v>202.048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287575</v>
      </c>
      <c r="D116" s="1">
        <f>'PR-RAS'!E120</f>
        <v>82792.87</v>
      </c>
      <c r="E116" s="1">
        <v>0</v>
      </c>
      <c r="F116" s="1">
        <v>0</v>
      </c>
      <c r="G116" s="2">
        <f t="shared" si="0"/>
        <v>52113.485099999998</v>
      </c>
      <c r="H116" s="2">
        <f t="shared" si="1"/>
        <v>0.13000000000465661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3695</v>
      </c>
      <c r="D117" s="1">
        <f>'PR-RAS'!E121</f>
        <v>0</v>
      </c>
      <c r="E117" s="1">
        <v>0</v>
      </c>
      <c r="F117" s="1">
        <v>0</v>
      </c>
      <c r="G117" s="2">
        <f t="shared" si="0"/>
        <v>428.62</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283880</v>
      </c>
      <c r="D118" s="1">
        <f>'PR-RAS'!E122</f>
        <v>82792.87</v>
      </c>
      <c r="E118" s="1">
        <v>0</v>
      </c>
      <c r="F118" s="1">
        <v>0</v>
      </c>
      <c r="G118" s="2">
        <f t="shared" si="0"/>
        <v>52587.491580000002</v>
      </c>
      <c r="H118" s="2">
        <f t="shared" si="1"/>
        <v>0.13000000000465661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100000</v>
      </c>
      <c r="D120" s="1">
        <f>'PR-RAS'!E124</f>
        <v>0</v>
      </c>
      <c r="E120" s="1">
        <v>0</v>
      </c>
      <c r="F120" s="1">
        <v>0</v>
      </c>
      <c r="G120" s="2">
        <f t="shared" si="0"/>
        <v>11900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100000</v>
      </c>
      <c r="D124" s="1">
        <f>'PR-RAS'!E128</f>
        <v>0</v>
      </c>
      <c r="E124" s="1">
        <v>0</v>
      </c>
      <c r="F124" s="1">
        <v>0</v>
      </c>
      <c r="G124" s="2">
        <f t="shared" si="0"/>
        <v>12300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100000</v>
      </c>
      <c r="D126" s="1">
        <f>'PR-RAS'!E130</f>
        <v>0</v>
      </c>
      <c r="E126" s="1">
        <v>0</v>
      </c>
      <c r="F126" s="1">
        <v>0</v>
      </c>
      <c r="G126" s="2">
        <f t="shared" si="0"/>
        <v>12500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4505565</v>
      </c>
      <c r="D147" s="1">
        <f>'PR-RAS'!E151</f>
        <v>3362041.4299999997</v>
      </c>
      <c r="E147" s="1">
        <v>0</v>
      </c>
      <c r="F147" s="1">
        <v>0</v>
      </c>
      <c r="G147" s="2">
        <f t="shared" si="0"/>
        <v>1639528.5875599999</v>
      </c>
      <c r="H147" s="2">
        <f t="shared" si="1"/>
        <v>0.42999999970197678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1144139</v>
      </c>
      <c r="D148" s="1">
        <f>'PR-RAS'!E152</f>
        <v>760275.49</v>
      </c>
      <c r="E148" s="1">
        <v>0</v>
      </c>
      <c r="F148" s="1">
        <v>0</v>
      </c>
      <c r="G148" s="2">
        <f t="shared" si="0"/>
        <v>391709.42705999996</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958187</v>
      </c>
      <c r="D149" s="1">
        <f>'PR-RAS'!E153</f>
        <v>628365.80000000005</v>
      </c>
      <c r="E149" s="1">
        <v>0</v>
      </c>
      <c r="F149" s="1">
        <v>0</v>
      </c>
      <c r="G149" s="2">
        <f t="shared" si="0"/>
        <v>327807.95279999997</v>
      </c>
      <c r="H149" s="2">
        <f t="shared" si="1"/>
        <v>0.19999999995343387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955656</v>
      </c>
      <c r="D150" s="1">
        <f>'PR-RAS'!E154</f>
        <v>628365.80000000005</v>
      </c>
      <c r="E150" s="1">
        <v>0</v>
      </c>
      <c r="F150" s="1">
        <v>0</v>
      </c>
      <c r="G150" s="2">
        <f t="shared" si="0"/>
        <v>329645.7524</v>
      </c>
      <c r="H150" s="2">
        <f t="shared" si="1"/>
        <v>0.19999999995343387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2531</v>
      </c>
      <c r="D152" s="1">
        <f>'PR-RAS'!E156</f>
        <v>0</v>
      </c>
      <c r="E152" s="1">
        <v>0</v>
      </c>
      <c r="F152" s="1">
        <v>0</v>
      </c>
      <c r="G152" s="2">
        <f t="shared" si="0"/>
        <v>382.18099999999998</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30851</v>
      </c>
      <c r="D154" s="1">
        <f>'PR-RAS'!E158</f>
        <v>28229.34</v>
      </c>
      <c r="E154" s="1">
        <v>0</v>
      </c>
      <c r="F154" s="1">
        <v>0</v>
      </c>
      <c r="G154" s="2">
        <f t="shared" si="0"/>
        <v>13358.381039999998</v>
      </c>
      <c r="H154" s="2">
        <f t="shared" si="1"/>
        <v>0.34000000000014552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155101</v>
      </c>
      <c r="D155" s="1">
        <f>'PR-RAS'!E159</f>
        <v>103680.35</v>
      </c>
      <c r="E155" s="1">
        <v>0</v>
      </c>
      <c r="F155" s="1">
        <v>0</v>
      </c>
      <c r="G155" s="2">
        <f t="shared" si="0"/>
        <v>55819.101800000004</v>
      </c>
      <c r="H155" s="2">
        <f t="shared" si="1"/>
        <v>0.35000000000582077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155101</v>
      </c>
      <c r="D157" s="1">
        <f>'PR-RAS'!E161</f>
        <v>103680.35</v>
      </c>
      <c r="E157" s="1">
        <v>0</v>
      </c>
      <c r="F157" s="1">
        <v>0</v>
      </c>
      <c r="G157" s="2">
        <f t="shared" si="0"/>
        <v>56544.025200000004</v>
      </c>
      <c r="H157" s="2">
        <f t="shared" si="1"/>
        <v>0.35000000000582077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2680588</v>
      </c>
      <c r="D159" s="1">
        <f>'PR-RAS'!E163</f>
        <v>1865449.8199999998</v>
      </c>
      <c r="E159" s="1">
        <v>0</v>
      </c>
      <c r="F159" s="1">
        <v>0</v>
      </c>
      <c r="G159" s="2">
        <f t="shared" si="0"/>
        <v>1013015.04712</v>
      </c>
      <c r="H159" s="2">
        <f t="shared" si="1"/>
        <v>0.18000000016763806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73751</v>
      </c>
      <c r="D160" s="1">
        <f>'PR-RAS'!E164</f>
        <v>42797.07</v>
      </c>
      <c r="E160" s="1">
        <v>0</v>
      </c>
      <c r="F160" s="1">
        <v>0</v>
      </c>
      <c r="G160" s="2">
        <f t="shared" si="0"/>
        <v>25335.877260000001</v>
      </c>
      <c r="H160" s="2">
        <f t="shared" si="1"/>
        <v>6.9999999999708962E-2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11429</v>
      </c>
      <c r="D161" s="1">
        <f>'PR-RAS'!E165</f>
        <v>12219.34</v>
      </c>
      <c r="E161" s="1">
        <v>0</v>
      </c>
      <c r="F161" s="1">
        <v>0</v>
      </c>
      <c r="G161" s="2">
        <f t="shared" si="0"/>
        <v>5738.8288000000002</v>
      </c>
      <c r="H161" s="2">
        <f t="shared" si="1"/>
        <v>0.34000000000014552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57602</v>
      </c>
      <c r="D162" s="1">
        <f>'PR-RAS'!E166</f>
        <v>28223.73</v>
      </c>
      <c r="E162" s="1">
        <v>0</v>
      </c>
      <c r="F162" s="1">
        <v>0</v>
      </c>
      <c r="G162" s="2">
        <f t="shared" si="0"/>
        <v>18361.963059999998</v>
      </c>
      <c r="H162" s="2">
        <f t="shared" si="1"/>
        <v>0.27000000000043656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4720</v>
      </c>
      <c r="D164" s="1">
        <f>'PR-RAS'!E168</f>
        <v>2354</v>
      </c>
      <c r="E164" s="1">
        <v>0</v>
      </c>
      <c r="F164" s="1">
        <v>0</v>
      </c>
      <c r="G164" s="2">
        <f t="shared" si="0"/>
        <v>1536.7640000000001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382207</v>
      </c>
      <c r="D165" s="1">
        <f>'PR-RAS'!E169</f>
        <v>349496.82999999996</v>
      </c>
      <c r="E165" s="1">
        <v>0</v>
      </c>
      <c r="F165" s="1">
        <v>0</v>
      </c>
      <c r="G165" s="2">
        <f t="shared" si="0"/>
        <v>177316.90823999999</v>
      </c>
      <c r="H165" s="2">
        <f t="shared" si="1"/>
        <v>0.17000000004190952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54775</v>
      </c>
      <c r="D166" s="1">
        <f>'PR-RAS'!E170</f>
        <v>34387.599999999999</v>
      </c>
      <c r="E166" s="1">
        <v>0</v>
      </c>
      <c r="F166" s="1">
        <v>0</v>
      </c>
      <c r="G166" s="2">
        <f t="shared" si="0"/>
        <v>20385.782999999999</v>
      </c>
      <c r="H166" s="2">
        <f t="shared" si="1"/>
        <v>0.40000000000145519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309002</v>
      </c>
      <c r="D168" s="1">
        <f>'PR-RAS'!E172</f>
        <v>299545.43</v>
      </c>
      <c r="E168" s="1">
        <v>0</v>
      </c>
      <c r="F168" s="1">
        <v>0</v>
      </c>
      <c r="G168" s="2">
        <f t="shared" si="0"/>
        <v>151651.50762000002</v>
      </c>
      <c r="H168" s="2">
        <f t="shared" si="1"/>
        <v>0.42999999999301508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8807</v>
      </c>
      <c r="D169" s="1">
        <f>'PR-RAS'!E173</f>
        <v>0</v>
      </c>
      <c r="E169" s="1">
        <v>0</v>
      </c>
      <c r="F169" s="1">
        <v>0</v>
      </c>
      <c r="G169" s="2">
        <f t="shared" si="0"/>
        <v>1479.576</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5611</v>
      </c>
      <c r="D170" s="1">
        <f>'PR-RAS'!E174</f>
        <v>15563.8</v>
      </c>
      <c r="E170" s="1">
        <v>0</v>
      </c>
      <c r="F170" s="1">
        <v>0</v>
      </c>
      <c r="G170" s="2">
        <f t="shared" si="0"/>
        <v>6208.8234000000002</v>
      </c>
      <c r="H170" s="2">
        <f t="shared" si="1"/>
        <v>0.2000000000007276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4012</v>
      </c>
      <c r="D172" s="1">
        <f>'PR-RAS'!E176</f>
        <v>0</v>
      </c>
      <c r="E172" s="1">
        <v>0</v>
      </c>
      <c r="F172" s="1">
        <v>0</v>
      </c>
      <c r="G172" s="2">
        <f t="shared" si="0"/>
        <v>686.05200000000002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2046091</v>
      </c>
      <c r="D173" s="1">
        <f>'PR-RAS'!E177</f>
        <v>1313734.43</v>
      </c>
      <c r="E173" s="1">
        <v>0</v>
      </c>
      <c r="F173" s="1">
        <v>0</v>
      </c>
      <c r="G173" s="2">
        <f t="shared" si="0"/>
        <v>803852.29591999983</v>
      </c>
      <c r="H173" s="2">
        <f t="shared" si="1"/>
        <v>0.42999999993480742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39672</v>
      </c>
      <c r="D174" s="1">
        <f>'PR-RAS'!E178</f>
        <v>33318.28</v>
      </c>
      <c r="E174" s="1">
        <v>0</v>
      </c>
      <c r="F174" s="1">
        <v>0</v>
      </c>
      <c r="G174" s="2">
        <f t="shared" si="0"/>
        <v>18391.380879999997</v>
      </c>
      <c r="H174" s="2">
        <f t="shared" si="1"/>
        <v>0.27999999999883585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1683737</v>
      </c>
      <c r="D175" s="1">
        <f>'PR-RAS'!E179</f>
        <v>790943.07</v>
      </c>
      <c r="E175" s="1">
        <v>0</v>
      </c>
      <c r="F175" s="1">
        <v>0</v>
      </c>
      <c r="G175" s="2">
        <f t="shared" si="0"/>
        <v>568218.42635999992</v>
      </c>
      <c r="H175" s="2">
        <f t="shared" si="1"/>
        <v>6.9999999948777258E-2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33480</v>
      </c>
      <c r="D176" s="1">
        <f>'PR-RAS'!E180</f>
        <v>20717.5</v>
      </c>
      <c r="E176" s="1">
        <v>0</v>
      </c>
      <c r="F176" s="1">
        <v>0</v>
      </c>
      <c r="G176" s="2">
        <f t="shared" si="0"/>
        <v>13110.125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124057</v>
      </c>
      <c r="D177" s="1">
        <f>'PR-RAS'!E181</f>
        <v>128798.74</v>
      </c>
      <c r="E177" s="1">
        <v>0</v>
      </c>
      <c r="F177" s="1">
        <v>0</v>
      </c>
      <c r="G177" s="2">
        <f t="shared" si="0"/>
        <v>67171.188479999997</v>
      </c>
      <c r="H177" s="2">
        <f t="shared" si="1"/>
        <v>0.25999999999476131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8456</v>
      </c>
      <c r="D179" s="1">
        <f>'PR-RAS'!E183</f>
        <v>8770.3799999999992</v>
      </c>
      <c r="E179" s="1">
        <v>0</v>
      </c>
      <c r="F179" s="1">
        <v>0</v>
      </c>
      <c r="G179" s="2">
        <f t="shared" si="0"/>
        <v>4627.4232799999991</v>
      </c>
      <c r="H179" s="2">
        <f t="shared" si="1"/>
        <v>0.37999999999919964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142784</v>
      </c>
      <c r="D180" s="1">
        <f>'PR-RAS'!E184</f>
        <v>327466.46000000002</v>
      </c>
      <c r="E180" s="1">
        <v>0</v>
      </c>
      <c r="F180" s="1">
        <v>0</v>
      </c>
      <c r="G180" s="2">
        <f t="shared" si="0"/>
        <v>142791.32868000001</v>
      </c>
      <c r="H180" s="2">
        <f t="shared" si="1"/>
        <v>0.46000000002095476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1520</v>
      </c>
      <c r="D181" s="1">
        <f>'PR-RAS'!E185</f>
        <v>3720</v>
      </c>
      <c r="E181" s="1">
        <v>0</v>
      </c>
      <c r="F181" s="1">
        <v>0</v>
      </c>
      <c r="G181" s="2">
        <f t="shared" si="0"/>
        <v>1612.8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12385</v>
      </c>
      <c r="D182" s="1">
        <f>'PR-RAS'!E186</f>
        <v>0</v>
      </c>
      <c r="E182" s="1">
        <v>0</v>
      </c>
      <c r="F182" s="1">
        <v>0</v>
      </c>
      <c r="G182" s="2">
        <f t="shared" si="0"/>
        <v>2241.6849999999999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4649.43</v>
      </c>
      <c r="E183" s="1">
        <v>0</v>
      </c>
      <c r="F183" s="1">
        <v>0</v>
      </c>
      <c r="G183" s="2">
        <f t="shared" si="0"/>
        <v>1692.3925200000001</v>
      </c>
      <c r="H183" s="2">
        <f t="shared" si="1"/>
        <v>0.43000000000029104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178539</v>
      </c>
      <c r="D184" s="1">
        <f>'PR-RAS'!E188</f>
        <v>154772.06</v>
      </c>
      <c r="E184" s="1">
        <v>0</v>
      </c>
      <c r="F184" s="1">
        <v>0</v>
      </c>
      <c r="G184" s="2">
        <f t="shared" si="0"/>
        <v>89319.210959999997</v>
      </c>
      <c r="H184" s="2">
        <f t="shared" si="1"/>
        <v>5.9999999997671694E-2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117080</v>
      </c>
      <c r="D185" s="1">
        <f>'PR-RAS'!E189</f>
        <v>82589.100000000006</v>
      </c>
      <c r="E185" s="1">
        <v>0</v>
      </c>
      <c r="F185" s="1">
        <v>0</v>
      </c>
      <c r="G185" s="2">
        <f t="shared" si="0"/>
        <v>51935.508800000003</v>
      </c>
      <c r="H185" s="2">
        <f t="shared" si="1"/>
        <v>0.10000000000582077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10641</v>
      </c>
      <c r="D186" s="1">
        <f>'PR-RAS'!E190</f>
        <v>15246.46</v>
      </c>
      <c r="E186" s="1">
        <v>0</v>
      </c>
      <c r="F186" s="1">
        <v>0</v>
      </c>
      <c r="G186" s="2">
        <f t="shared" si="0"/>
        <v>7609.7751999999991</v>
      </c>
      <c r="H186" s="2">
        <f t="shared" si="1"/>
        <v>0.45999999999912689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41574</v>
      </c>
      <c r="D187" s="1">
        <f>'PR-RAS'!E191</f>
        <v>48487.93</v>
      </c>
      <c r="E187" s="1">
        <v>0</v>
      </c>
      <c r="F187" s="1">
        <v>0</v>
      </c>
      <c r="G187" s="2">
        <f t="shared" si="0"/>
        <v>25770.273959999999</v>
      </c>
      <c r="H187" s="2">
        <f t="shared" si="1"/>
        <v>6.9999999999708962E-2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2090</v>
      </c>
      <c r="D188" s="1">
        <f>'PR-RAS'!E192</f>
        <v>0</v>
      </c>
      <c r="E188" s="1">
        <v>0</v>
      </c>
      <c r="F188" s="1">
        <v>0</v>
      </c>
      <c r="G188" s="2">
        <f t="shared" si="0"/>
        <v>390.83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2154</v>
      </c>
      <c r="D189" s="1">
        <f>'PR-RAS'!E193</f>
        <v>3448.57</v>
      </c>
      <c r="E189" s="1">
        <v>0</v>
      </c>
      <c r="F189" s="1">
        <v>0</v>
      </c>
      <c r="G189" s="2">
        <f t="shared" si="0"/>
        <v>1701.6143199999999</v>
      </c>
      <c r="H189" s="2">
        <f t="shared" si="1"/>
        <v>0.42999999999983629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5000</v>
      </c>
      <c r="D191" s="1">
        <f>'PR-RAS'!E195</f>
        <v>5000</v>
      </c>
      <c r="E191" s="1">
        <v>0</v>
      </c>
      <c r="F191" s="1">
        <v>0</v>
      </c>
      <c r="G191" s="2">
        <f t="shared" si="0"/>
        <v>2850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23507</v>
      </c>
      <c r="D192" s="1">
        <f>'PR-RAS'!E196</f>
        <v>63675.560000000005</v>
      </c>
      <c r="E192" s="1">
        <v>0</v>
      </c>
      <c r="F192" s="1">
        <v>0</v>
      </c>
      <c r="G192" s="2">
        <f t="shared" si="0"/>
        <v>28813.90092</v>
      </c>
      <c r="H192" s="2">
        <f t="shared" si="1"/>
        <v>0.43999999999505235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40579.870000000003</v>
      </c>
      <c r="E198" s="1">
        <v>0</v>
      </c>
      <c r="F198" s="1">
        <v>0</v>
      </c>
      <c r="G198" s="2">
        <f t="shared" si="0"/>
        <v>15988.468780000001</v>
      </c>
      <c r="H198" s="2">
        <f t="shared" si="1"/>
        <v>0.12999999999738066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40579.870000000003</v>
      </c>
      <c r="E201" s="1">
        <v>0</v>
      </c>
      <c r="F201" s="1">
        <v>0</v>
      </c>
      <c r="G201" s="2">
        <f t="shared" si="0"/>
        <v>16231.948000000002</v>
      </c>
      <c r="H201" s="2">
        <f t="shared" si="1"/>
        <v>0.12999999999738066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23507</v>
      </c>
      <c r="D206" s="1">
        <f>'PR-RAS'!E210</f>
        <v>23095.690000000002</v>
      </c>
      <c r="E206" s="1">
        <v>0</v>
      </c>
      <c r="F206" s="1">
        <v>0</v>
      </c>
      <c r="G206" s="2">
        <f t="shared" si="0"/>
        <v>14288.1679</v>
      </c>
      <c r="H206" s="2">
        <f t="shared" si="1"/>
        <v>0.30999999999767169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16085</v>
      </c>
      <c r="D207" s="1">
        <f>'PR-RAS'!E211</f>
        <v>7583.83</v>
      </c>
      <c r="E207" s="1">
        <v>0</v>
      </c>
      <c r="F207" s="1">
        <v>0</v>
      </c>
      <c r="G207" s="2">
        <f t="shared" si="0"/>
        <v>6438.0479599999999</v>
      </c>
      <c r="H207" s="2">
        <f t="shared" si="1"/>
        <v>0.17000000000007276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7422</v>
      </c>
      <c r="D210" s="1">
        <f>'PR-RAS'!E214</f>
        <v>15511.86</v>
      </c>
      <c r="E210" s="1">
        <v>0</v>
      </c>
      <c r="F210" s="1">
        <v>0</v>
      </c>
      <c r="G210" s="2">
        <f t="shared" si="0"/>
        <v>8035.1554800000004</v>
      </c>
      <c r="H210" s="2">
        <f t="shared" si="1"/>
        <v>0.13999999999941792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17400</v>
      </c>
      <c r="D211" s="1">
        <f>'PR-RAS'!E215</f>
        <v>0</v>
      </c>
      <c r="E211" s="1">
        <v>0</v>
      </c>
      <c r="F211" s="1">
        <v>0</v>
      </c>
      <c r="G211" s="2">
        <f t="shared" si="0"/>
        <v>3654</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17400</v>
      </c>
      <c r="D215" s="1">
        <f>'PR-RAS'!E219</f>
        <v>0</v>
      </c>
      <c r="E215" s="1">
        <v>0</v>
      </c>
      <c r="F215" s="1">
        <v>0</v>
      </c>
      <c r="G215" s="2">
        <f t="shared" si="0"/>
        <v>3723.6</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17400</v>
      </c>
      <c r="D218" s="1">
        <f>'PR-RAS'!E222</f>
        <v>0</v>
      </c>
      <c r="E218" s="1">
        <v>0</v>
      </c>
      <c r="F218" s="1">
        <v>0</v>
      </c>
      <c r="G218" s="2">
        <f t="shared" si="0"/>
        <v>3775.8</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18656</v>
      </c>
      <c r="D220" s="1">
        <f>'PR-RAS'!E224</f>
        <v>0</v>
      </c>
      <c r="E220" s="1">
        <v>0</v>
      </c>
      <c r="F220" s="1">
        <v>0</v>
      </c>
      <c r="G220" s="2">
        <f t="shared" si="0"/>
        <v>4085.6640000000002</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18656</v>
      </c>
      <c r="D227" s="1">
        <f>'PR-RAS'!E231</f>
        <v>0</v>
      </c>
      <c r="E227" s="1">
        <v>0</v>
      </c>
      <c r="F227" s="1">
        <v>0</v>
      </c>
      <c r="G227" s="2">
        <f t="shared" si="0"/>
        <v>4216.2560000000003</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18656</v>
      </c>
      <c r="D229" s="1">
        <f>'PR-RAS'!E233</f>
        <v>0</v>
      </c>
      <c r="E229" s="1">
        <v>0</v>
      </c>
      <c r="F229" s="1">
        <v>0</v>
      </c>
      <c r="G229" s="2">
        <f t="shared" si="0"/>
        <v>4253.5680000000002</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241821</v>
      </c>
      <c r="D248" s="1">
        <f>'PR-RAS'!E252</f>
        <v>181638</v>
      </c>
      <c r="E248" s="1">
        <v>0</v>
      </c>
      <c r="F248" s="1">
        <v>0</v>
      </c>
      <c r="G248" s="2">
        <f t="shared" si="0"/>
        <v>149458.959</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241821</v>
      </c>
      <c r="D255" s="1">
        <f>'PR-RAS'!E259</f>
        <v>181638</v>
      </c>
      <c r="E255" s="1">
        <v>0</v>
      </c>
      <c r="F255" s="1">
        <v>0</v>
      </c>
      <c r="G255" s="2">
        <f t="shared" si="0"/>
        <v>153694.63800000001</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185500</v>
      </c>
      <c r="D256" s="1">
        <f>'PR-RAS'!E260</f>
        <v>94000</v>
      </c>
      <c r="E256" s="1">
        <v>0</v>
      </c>
      <c r="F256" s="1">
        <v>0</v>
      </c>
      <c r="G256" s="2">
        <f t="shared" si="0"/>
        <v>95242.5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56321</v>
      </c>
      <c r="D257" s="1">
        <f>'PR-RAS'!E261</f>
        <v>87638</v>
      </c>
      <c r="E257" s="1">
        <v>0</v>
      </c>
      <c r="F257" s="1">
        <v>0</v>
      </c>
      <c r="G257" s="2">
        <f t="shared" si="0"/>
        <v>59288.832000000002</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379454</v>
      </c>
      <c r="D259" s="1">
        <f>'PR-RAS'!E263</f>
        <v>491002.56</v>
      </c>
      <c r="E259" s="1">
        <v>0</v>
      </c>
      <c r="F259" s="1">
        <v>0</v>
      </c>
      <c r="G259" s="2">
        <f t="shared" si="0"/>
        <v>351256.45296000002</v>
      </c>
      <c r="H259" s="2">
        <f t="shared" si="1"/>
        <v>0.44000000000232831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379454</v>
      </c>
      <c r="D260" s="1">
        <f>'PR-RAS'!E264</f>
        <v>491002.56</v>
      </c>
      <c r="E260" s="1">
        <v>0</v>
      </c>
      <c r="F260" s="1">
        <v>0</v>
      </c>
      <c r="G260" s="2">
        <f t="shared" si="0"/>
        <v>352617.91208000004</v>
      </c>
      <c r="H260" s="2">
        <f t="shared" si="1"/>
        <v>0.44000000000232831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379454</v>
      </c>
      <c r="D261" s="1">
        <f>'PR-RAS'!E265</f>
        <v>483090.56</v>
      </c>
      <c r="E261" s="1">
        <v>0</v>
      </c>
      <c r="F261" s="1">
        <v>0</v>
      </c>
      <c r="G261" s="2">
        <f t="shared" si="0"/>
        <v>349865.13120000006</v>
      </c>
      <c r="H261" s="2">
        <f t="shared" si="1"/>
        <v>0.44000000000232831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7912</v>
      </c>
      <c r="E262" s="1">
        <v>0</v>
      </c>
      <c r="F262" s="1">
        <v>0</v>
      </c>
      <c r="G262" s="2">
        <f t="shared" si="0"/>
        <v>4130.0640000000003</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4505565</v>
      </c>
      <c r="D285" s="1">
        <f>'PR-RAS'!E289</f>
        <v>3362041.4299999997</v>
      </c>
      <c r="E285" s="1">
        <v>0</v>
      </c>
      <c r="F285" s="1">
        <v>0</v>
      </c>
      <c r="G285" s="2">
        <f t="shared" si="8"/>
        <v>3189219.9922399996</v>
      </c>
      <c r="H285" s="2">
        <f t="shared" si="9"/>
        <v>0.42999999970197678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399768</v>
      </c>
      <c r="D286" s="1">
        <f>'PR-RAS'!E290</f>
        <v>1362958.4500000011</v>
      </c>
      <c r="E286" s="1">
        <v>0</v>
      </c>
      <c r="F286" s="1">
        <v>0</v>
      </c>
      <c r="G286" s="2">
        <f t="shared" si="8"/>
        <v>890820.19650000054</v>
      </c>
      <c r="H286" s="2">
        <f t="shared" si="9"/>
        <v>0.45000000111758709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15462</v>
      </c>
      <c r="E288" s="1">
        <v>0</v>
      </c>
      <c r="F288" s="1">
        <v>0</v>
      </c>
      <c r="G288" s="2">
        <f t="shared" si="8"/>
        <v>8875.1880000000001</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8587.93</v>
      </c>
      <c r="E293" s="1">
        <v>0</v>
      </c>
      <c r="F293" s="1">
        <v>0</v>
      </c>
      <c r="G293" s="2">
        <f t="shared" si="8"/>
        <v>5015.3511200000003</v>
      </c>
      <c r="H293" s="2">
        <f t="shared" si="9"/>
        <v>6.9999999999708962E-2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8587.93</v>
      </c>
      <c r="E306" s="1">
        <v>0</v>
      </c>
      <c r="F306" s="1">
        <v>0</v>
      </c>
      <c r="G306" s="2">
        <f t="shared" si="8"/>
        <v>5238.6373000000003</v>
      </c>
      <c r="H306" s="2">
        <f t="shared" si="9"/>
        <v>6.9999999999708962E-2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393.93</v>
      </c>
      <c r="E307" s="1">
        <v>0</v>
      </c>
      <c r="F307" s="1">
        <v>0</v>
      </c>
      <c r="G307" s="2">
        <f t="shared" si="8"/>
        <v>241.08516</v>
      </c>
      <c r="H307" s="2">
        <f t="shared" si="9"/>
        <v>6.9999999999993179E-2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393.93</v>
      </c>
      <c r="E308" s="1">
        <v>0</v>
      </c>
      <c r="F308" s="1">
        <v>0</v>
      </c>
      <c r="G308" s="2">
        <f t="shared" si="8"/>
        <v>241.87302</v>
      </c>
      <c r="H308" s="2">
        <f t="shared" si="9"/>
        <v>6.9999999999993179E-2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8194</v>
      </c>
      <c r="E312" s="1">
        <v>0</v>
      </c>
      <c r="F312" s="1">
        <v>0</v>
      </c>
      <c r="G312" s="2">
        <f t="shared" si="8"/>
        <v>5096.6679999999997</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8194</v>
      </c>
      <c r="E313" s="1">
        <v>0</v>
      </c>
      <c r="F313" s="1">
        <v>0</v>
      </c>
      <c r="G313" s="2">
        <f t="shared" si="8"/>
        <v>5113.0559999999996</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2656775</v>
      </c>
      <c r="D345" s="1">
        <f>'PR-RAS'!E350</f>
        <v>1664636.83</v>
      </c>
      <c r="E345" s="1">
        <v>0</v>
      </c>
      <c r="F345" s="1">
        <v>0</v>
      </c>
      <c r="G345" s="2">
        <f t="shared" si="8"/>
        <v>2059200.7390399999</v>
      </c>
      <c r="H345" s="2">
        <f t="shared" si="9"/>
        <v>0.16999999992549419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2459978</v>
      </c>
      <c r="D358" s="1">
        <f>'PR-RAS'!E363</f>
        <v>971226.83000000007</v>
      </c>
      <c r="E358" s="1">
        <v>0</v>
      </c>
      <c r="F358" s="1">
        <v>0</v>
      </c>
      <c r="G358" s="2">
        <f t="shared" si="8"/>
        <v>1571668.10262</v>
      </c>
      <c r="H358" s="2">
        <f t="shared" si="9"/>
        <v>0.16999999992549419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2363988</v>
      </c>
      <c r="D359" s="1">
        <f>'PR-RAS'!E364</f>
        <v>825604.64</v>
      </c>
      <c r="E359" s="1">
        <v>0</v>
      </c>
      <c r="F359" s="1">
        <v>0</v>
      </c>
      <c r="G359" s="2">
        <f t="shared" si="8"/>
        <v>1437440.6262400001</v>
      </c>
      <c r="H359" s="2">
        <f t="shared" si="9"/>
        <v>0.35999999998603016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1751851</v>
      </c>
      <c r="D361" s="1">
        <f>'PR-RAS'!E366</f>
        <v>124732.81</v>
      </c>
      <c r="E361" s="1">
        <v>0</v>
      </c>
      <c r="F361" s="1">
        <v>0</v>
      </c>
      <c r="G361" s="2">
        <f t="shared" si="8"/>
        <v>720473.98320000002</v>
      </c>
      <c r="H361" s="2">
        <f t="shared" si="9"/>
        <v>0.19000000000232831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390112.25</v>
      </c>
      <c r="E362" s="1">
        <v>0</v>
      </c>
      <c r="F362" s="1">
        <v>0</v>
      </c>
      <c r="G362" s="2">
        <f t="shared" si="8"/>
        <v>281661.04450000002</v>
      </c>
      <c r="H362" s="2">
        <f t="shared" si="9"/>
        <v>0.25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612137</v>
      </c>
      <c r="D363" s="1">
        <f>'PR-RAS'!E368</f>
        <v>310759.58</v>
      </c>
      <c r="E363" s="1">
        <v>0</v>
      </c>
      <c r="F363" s="1">
        <v>0</v>
      </c>
      <c r="G363" s="2">
        <f t="shared" si="8"/>
        <v>446583.52992000006</v>
      </c>
      <c r="H363" s="2">
        <f t="shared" si="9"/>
        <v>0.41999999998370185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12552</v>
      </c>
      <c r="D364" s="1">
        <f>'PR-RAS'!E369</f>
        <v>89997.19</v>
      </c>
      <c r="E364" s="1">
        <v>0</v>
      </c>
      <c r="F364" s="1">
        <v>0</v>
      </c>
      <c r="G364" s="2">
        <f t="shared" si="8"/>
        <v>69894.335940000004</v>
      </c>
      <c r="H364" s="2">
        <f t="shared" si="9"/>
        <v>0.19000000000232831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11053</v>
      </c>
      <c r="D365" s="1">
        <f>'PR-RAS'!E370</f>
        <v>8397</v>
      </c>
      <c r="E365" s="1">
        <v>0</v>
      </c>
      <c r="F365" s="1">
        <v>0</v>
      </c>
      <c r="G365" s="2">
        <f t="shared" si="8"/>
        <v>10136.307999999999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1499</v>
      </c>
      <c r="D366" s="1">
        <f>'PR-RAS'!E371</f>
        <v>0</v>
      </c>
      <c r="E366" s="1">
        <v>0</v>
      </c>
      <c r="F366" s="1">
        <v>0</v>
      </c>
      <c r="G366" s="2">
        <f t="shared" si="8"/>
        <v>547.13499999999999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81600.19</v>
      </c>
      <c r="E371" s="1">
        <v>0</v>
      </c>
      <c r="F371" s="1">
        <v>0</v>
      </c>
      <c r="G371" s="2">
        <f t="shared" si="8"/>
        <v>60384.140599999999</v>
      </c>
      <c r="H371" s="2">
        <f t="shared" si="9"/>
        <v>0.19000000000232831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83438</v>
      </c>
      <c r="D386" s="1">
        <f>'PR-RAS'!E391</f>
        <v>55625</v>
      </c>
      <c r="E386" s="1">
        <v>0</v>
      </c>
      <c r="F386" s="1">
        <v>0</v>
      </c>
      <c r="G386" s="2">
        <f t="shared" si="8"/>
        <v>74954.880000000005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83438</v>
      </c>
      <c r="D390" s="1">
        <f>'PR-RAS'!E395</f>
        <v>55625</v>
      </c>
      <c r="E390" s="1">
        <v>0</v>
      </c>
      <c r="F390" s="1">
        <v>0</v>
      </c>
      <c r="G390" s="2">
        <f t="shared" si="8"/>
        <v>75733.631999999998</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196797</v>
      </c>
      <c r="D397" s="1">
        <f>'PR-RAS'!E402</f>
        <v>693410</v>
      </c>
      <c r="E397" s="1">
        <v>0</v>
      </c>
      <c r="F397" s="1">
        <v>0</v>
      </c>
      <c r="G397" s="2">
        <f t="shared" si="8"/>
        <v>627112.33200000005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196797</v>
      </c>
      <c r="D398" s="1">
        <f>'PR-RAS'!E403</f>
        <v>0</v>
      </c>
      <c r="E398" s="1">
        <v>0</v>
      </c>
      <c r="F398" s="1">
        <v>0</v>
      </c>
      <c r="G398" s="2">
        <f t="shared" si="8"/>
        <v>78128.409</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591497.5</v>
      </c>
      <c r="E399" s="1">
        <v>0</v>
      </c>
      <c r="F399" s="1">
        <v>0</v>
      </c>
      <c r="G399" s="2">
        <f t="shared" si="8"/>
        <v>470832.01</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101912.5</v>
      </c>
      <c r="E401" s="1">
        <v>0</v>
      </c>
      <c r="F401" s="1">
        <v>0</v>
      </c>
      <c r="G401" s="2">
        <f t="shared" si="8"/>
        <v>81530</v>
      </c>
      <c r="H401" s="2">
        <f t="shared" si="9"/>
        <v>0.5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2656775</v>
      </c>
      <c r="D403" s="1">
        <f>'PR-RAS'!E408</f>
        <v>1656048.9000000001</v>
      </c>
      <c r="E403" s="1">
        <v>0</v>
      </c>
      <c r="F403" s="1">
        <v>0</v>
      </c>
      <c r="G403" s="2">
        <f t="shared" si="8"/>
        <v>2399486.8656000006</v>
      </c>
      <c r="H403" s="2">
        <f t="shared" si="9"/>
        <v>9.9999999860301614E-2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4905333</v>
      </c>
      <c r="D407" s="1">
        <f>'PR-RAS'!E412</f>
        <v>4733587.8100000005</v>
      </c>
      <c r="E407" s="1">
        <v>0</v>
      </c>
      <c r="F407" s="1">
        <v>0</v>
      </c>
      <c r="G407" s="2">
        <f t="shared" si="8"/>
        <v>5835238.4997200007</v>
      </c>
      <c r="H407" s="2">
        <f t="shared" si="9"/>
        <v>0.18999999947845936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7162340</v>
      </c>
      <c r="D408" s="1">
        <f>'PR-RAS'!E413</f>
        <v>5026678.26</v>
      </c>
      <c r="E408" s="1">
        <v>0</v>
      </c>
      <c r="F408" s="1">
        <v>0</v>
      </c>
      <c r="G408" s="2">
        <f t="shared" si="8"/>
        <v>7006788.4836399993</v>
      </c>
      <c r="H408" s="2">
        <f t="shared" si="9"/>
        <v>0.25999999977648258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2257007</v>
      </c>
      <c r="D410" s="1">
        <f>'PR-RAS'!E415</f>
        <v>293090.44999999925</v>
      </c>
      <c r="E410" s="1">
        <v>0</v>
      </c>
      <c r="F410" s="1">
        <v>0</v>
      </c>
      <c r="G410" s="2">
        <f t="shared" si="8"/>
        <v>1162863.8510999994</v>
      </c>
      <c r="H410" s="2">
        <f t="shared" si="9"/>
        <v>0.44999999925494194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15462</v>
      </c>
      <c r="E411" s="1">
        <v>0</v>
      </c>
      <c r="F411" s="1">
        <v>0</v>
      </c>
      <c r="G411" s="2">
        <f t="shared" si="8"/>
        <v>12678.84</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4055650</v>
      </c>
      <c r="D414" s="1">
        <f>'PR-RAS'!E420</f>
        <v>0</v>
      </c>
      <c r="E414" s="1">
        <v>0</v>
      </c>
      <c r="F414" s="1">
        <v>0</v>
      </c>
      <c r="G414" s="2">
        <f t="shared" si="8"/>
        <v>1674983.45</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4055650</v>
      </c>
      <c r="D478" s="1">
        <f>'PR-RAS'!E484</f>
        <v>0</v>
      </c>
      <c r="E478" s="1">
        <v>0</v>
      </c>
      <c r="F478" s="1">
        <v>0</v>
      </c>
      <c r="G478" s="2">
        <f t="shared" si="8"/>
        <v>1934545.0499999998</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4055650</v>
      </c>
      <c r="D489" s="1">
        <f>'PR-RAS'!E495</f>
        <v>0</v>
      </c>
      <c r="E489" s="1">
        <v>0</v>
      </c>
      <c r="F489" s="1">
        <v>0</v>
      </c>
      <c r="G489" s="2">
        <f t="shared" si="8"/>
        <v>1979157.2</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4055650</v>
      </c>
      <c r="D490" s="1">
        <f>'PR-RAS'!E496</f>
        <v>0</v>
      </c>
      <c r="E490" s="1">
        <v>0</v>
      </c>
      <c r="F490" s="1">
        <v>0</v>
      </c>
      <c r="G490" s="2">
        <f t="shared" si="8"/>
        <v>1983212.8499999999</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3174549.44</v>
      </c>
      <c r="E522" s="1">
        <v>0</v>
      </c>
      <c r="F522" s="1">
        <v>0</v>
      </c>
      <c r="G522" s="2">
        <f t="shared" ref="G522:G809" si="10">(B522/1000)*(C522*1+D522*2)</f>
        <v>3307880.5164800002</v>
      </c>
      <c r="H522" s="2">
        <f t="shared" ref="H522:H809" si="11">ABS(C522-ROUND(C522,0))+ABS(D522-ROUND(D522,0))</f>
        <v>0.43999999994412065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3174549.44</v>
      </c>
      <c r="E587" s="1">
        <v>0</v>
      </c>
      <c r="F587" s="1">
        <v>0</v>
      </c>
      <c r="G587" s="2">
        <f t="shared" si="10"/>
        <v>3720571.9436799996</v>
      </c>
      <c r="H587" s="2">
        <f t="shared" si="11"/>
        <v>0.43999999994412065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2955650</v>
      </c>
      <c r="E599" s="1">
        <v>0</v>
      </c>
      <c r="F599" s="1">
        <v>0</v>
      </c>
      <c r="G599" s="2">
        <f t="shared" si="10"/>
        <v>3534957.4</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2955650</v>
      </c>
      <c r="E600" s="1">
        <v>0</v>
      </c>
      <c r="F600" s="1">
        <v>0</v>
      </c>
      <c r="G600" s="2">
        <f t="shared" si="10"/>
        <v>3540868.6999999997</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218899.44</v>
      </c>
      <c r="E611" s="1">
        <v>0</v>
      </c>
      <c r="F611" s="1">
        <v>0</v>
      </c>
      <c r="G611" s="2">
        <f t="shared" si="10"/>
        <v>267057.31679999997</v>
      </c>
      <c r="H611" s="2">
        <f t="shared" si="11"/>
        <v>0.44000000000232831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218899.44</v>
      </c>
      <c r="E612" s="1">
        <v>0</v>
      </c>
      <c r="F612" s="1">
        <v>0</v>
      </c>
      <c r="G612" s="2">
        <f t="shared" si="10"/>
        <v>267495.11567999999</v>
      </c>
      <c r="H612" s="2">
        <f t="shared" si="11"/>
        <v>0.44000000000232831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4055650</v>
      </c>
      <c r="D629" s="1">
        <f>'PR-RAS'!E635</f>
        <v>0</v>
      </c>
      <c r="E629" s="1">
        <v>0</v>
      </c>
      <c r="F629" s="1">
        <v>0</v>
      </c>
      <c r="G629" s="2">
        <f t="shared" si="10"/>
        <v>2546948.2000000002</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3174549.44</v>
      </c>
      <c r="E630" s="1">
        <v>0</v>
      </c>
      <c r="F630" s="1">
        <v>0</v>
      </c>
      <c r="G630" s="2">
        <f t="shared" si="10"/>
        <v>3993583.1955200001</v>
      </c>
      <c r="H630" s="2">
        <f t="shared" si="11"/>
        <v>0.43999999994412065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8960983</v>
      </c>
      <c r="D633" s="1">
        <f>'PR-RAS'!E639</f>
        <v>4733587.8100000005</v>
      </c>
      <c r="E633" s="1">
        <v>0</v>
      </c>
      <c r="F633" s="1">
        <v>0</v>
      </c>
      <c r="G633" s="2">
        <f t="shared" si="10"/>
        <v>11646596.24784</v>
      </c>
      <c r="H633" s="2">
        <f t="shared" si="11"/>
        <v>0.18999999947845936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7162340</v>
      </c>
      <c r="D634" s="1">
        <f>'PR-RAS'!E640</f>
        <v>8201227.6999999993</v>
      </c>
      <c r="E634" s="1">
        <v>0</v>
      </c>
      <c r="F634" s="1">
        <v>0</v>
      </c>
      <c r="G634" s="2">
        <f t="shared" si="10"/>
        <v>14916515.4882</v>
      </c>
      <c r="H634" s="2">
        <f t="shared" si="11"/>
        <v>0.30000000074505806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1798643</v>
      </c>
      <c r="D635" s="1">
        <f>'PR-RAS'!E641</f>
        <v>0</v>
      </c>
      <c r="E635" s="1">
        <v>0</v>
      </c>
      <c r="F635" s="1">
        <v>0</v>
      </c>
      <c r="G635" s="2">
        <f t="shared" si="10"/>
        <v>1140339.662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3467639.8899999987</v>
      </c>
      <c r="E636" s="1">
        <v>0</v>
      </c>
      <c r="F636" s="1">
        <v>0</v>
      </c>
      <c r="G636" s="2">
        <f t="shared" si="10"/>
        <v>4403902.6602999987</v>
      </c>
      <c r="H636" s="2">
        <f t="shared" si="11"/>
        <v>0.1100000012665987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15462</v>
      </c>
      <c r="E637" s="1">
        <v>0</v>
      </c>
      <c r="F637" s="1">
        <v>0</v>
      </c>
      <c r="G637" s="2">
        <f t="shared" si="10"/>
        <v>19667.664000000001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1798643</v>
      </c>
      <c r="D639" s="1">
        <f>'PR-RAS'!E645</f>
        <v>0</v>
      </c>
      <c r="E639" s="1">
        <v>0</v>
      </c>
      <c r="F639" s="1">
        <v>0</v>
      </c>
      <c r="G639" s="2">
        <f t="shared" si="10"/>
        <v>1147534.2339999999</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3452177.8899999987</v>
      </c>
      <c r="E640" s="1">
        <v>0</v>
      </c>
      <c r="F640" s="1">
        <v>0</v>
      </c>
      <c r="G640" s="2">
        <f t="shared" si="10"/>
        <v>4411883.3434199989</v>
      </c>
      <c r="H640" s="2">
        <f t="shared" si="11"/>
        <v>0.1100000012665987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3672171</v>
      </c>
      <c r="D642" s="1">
        <f>'PR-RAS'!E649</f>
        <v>3502874.32</v>
      </c>
      <c r="E642" s="1">
        <v>0</v>
      </c>
      <c r="F642" s="1">
        <v>0</v>
      </c>
      <c r="G642" s="2">
        <f t="shared" si="10"/>
        <v>6844546.489240001</v>
      </c>
      <c r="H642" s="2">
        <f t="shared" si="11"/>
        <v>0.31999999983236194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8926725</v>
      </c>
      <c r="D643" s="1">
        <f>'PR-RAS'!E650</f>
        <v>4832183.7</v>
      </c>
      <c r="E643" s="1">
        <v>0</v>
      </c>
      <c r="F643" s="1">
        <v>0</v>
      </c>
      <c r="G643" s="2">
        <f t="shared" si="10"/>
        <v>11935481.320799999</v>
      </c>
      <c r="H643" s="2">
        <f t="shared" si="11"/>
        <v>0.29999999981373549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7966303</v>
      </c>
      <c r="D644" s="1">
        <f>'PR-RAS'!E651</f>
        <v>8255945.5300000003</v>
      </c>
      <c r="E644" s="1">
        <v>0</v>
      </c>
      <c r="F644" s="1">
        <v>0</v>
      </c>
      <c r="G644" s="2">
        <f t="shared" si="10"/>
        <v>15739478.780580003</v>
      </c>
      <c r="H644" s="2">
        <f t="shared" si="11"/>
        <v>0.46999999973922968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4632593</v>
      </c>
      <c r="D645" s="1">
        <f>'PR-RAS'!E652</f>
        <v>79112.489999999292</v>
      </c>
      <c r="E645" s="1">
        <v>0</v>
      </c>
      <c r="F645" s="1">
        <v>0</v>
      </c>
      <c r="G645" s="2">
        <f t="shared" si="10"/>
        <v>3085286.7791199991</v>
      </c>
      <c r="H645" s="2">
        <f t="shared" si="11"/>
        <v>0.48999999929219484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24</v>
      </c>
      <c r="D646" s="1">
        <f>'PR-RAS'!E653</f>
        <v>15</v>
      </c>
      <c r="E646" s="1">
        <v>0</v>
      </c>
      <c r="F646" s="1">
        <v>0</v>
      </c>
      <c r="G646" s="2">
        <f t="shared" si="10"/>
        <v>34.83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v>
      </c>
      <c r="D647" s="1">
        <f>'PR-RAS'!E654</f>
        <v>15</v>
      </c>
      <c r="E647" s="1">
        <v>0</v>
      </c>
      <c r="F647" s="1">
        <v>0</v>
      </c>
      <c r="G647" s="2">
        <f t="shared" si="10"/>
        <v>34.884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24</v>
      </c>
      <c r="D648" s="1">
        <f>'PR-RAS'!E655</f>
        <v>15</v>
      </c>
      <c r="E648" s="1">
        <v>0</v>
      </c>
      <c r="F648" s="1">
        <v>0</v>
      </c>
      <c r="G648" s="2">
        <f t="shared" si="10"/>
        <v>34.938000000000002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15</v>
      </c>
      <c r="E649" s="1">
        <v>0</v>
      </c>
      <c r="F649" s="1">
        <v>0</v>
      </c>
      <c r="G649" s="2">
        <f t="shared" si="10"/>
        <v>34.992000000000004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3054588</v>
      </c>
      <c r="D654" s="1">
        <f>'PR-RAS'!E661</f>
        <v>3301982.22</v>
      </c>
      <c r="E654" s="1">
        <v>0</v>
      </c>
      <c r="F654" s="1">
        <v>0</v>
      </c>
      <c r="G654" s="2">
        <f t="shared" si="10"/>
        <v>6307034.7433200013</v>
      </c>
      <c r="H654" s="2">
        <f t="shared" si="11"/>
        <v>0.22000000020489097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320000</v>
      </c>
      <c r="D658" s="1">
        <f>'PR-RAS'!E665</f>
        <v>0</v>
      </c>
      <c r="E658" s="1">
        <v>0</v>
      </c>
      <c r="F658" s="1">
        <v>0</v>
      </c>
      <c r="G658" s="2">
        <f t="shared" si="10"/>
        <v>210240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208897</v>
      </c>
      <c r="D662" s="1">
        <f>'PR-RAS'!E669</f>
        <v>0</v>
      </c>
      <c r="E662" s="1">
        <v>0</v>
      </c>
      <c r="F662" s="1">
        <v>0</v>
      </c>
      <c r="G662" s="2">
        <f t="shared" si="10"/>
        <v>138080.91700000002</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470599</v>
      </c>
      <c r="D691" s="1">
        <f>'PR-RAS'!E698</f>
        <v>688593.75</v>
      </c>
      <c r="E691" s="1">
        <v>0</v>
      </c>
      <c r="F691" s="1">
        <v>0</v>
      </c>
      <c r="G691" s="2">
        <f t="shared" si="10"/>
        <v>1274972.6849999998</v>
      </c>
      <c r="H691" s="2">
        <f t="shared" si="11"/>
        <v>0.25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12753</v>
      </c>
      <c r="D709" s="1">
        <f>'PR-RAS'!E716</f>
        <v>0</v>
      </c>
      <c r="E709" s="1">
        <v>0</v>
      </c>
      <c r="F709" s="1">
        <v>0</v>
      </c>
      <c r="G709" s="2">
        <f t="shared" si="10"/>
        <v>9029.1239999999998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26119</v>
      </c>
      <c r="D711" s="1">
        <f>'PR-RAS'!E718</f>
        <v>28223.73</v>
      </c>
      <c r="E711" s="1">
        <v>0</v>
      </c>
      <c r="F711" s="1">
        <v>0</v>
      </c>
      <c r="G711" s="2">
        <f t="shared" si="10"/>
        <v>58622.186599999994</v>
      </c>
      <c r="H711" s="2">
        <f t="shared" si="11"/>
        <v>0.27000000000043656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3950</v>
      </c>
      <c r="E713" s="1">
        <v>0</v>
      </c>
      <c r="F713" s="1">
        <v>0</v>
      </c>
      <c r="G713" s="2">
        <f t="shared" si="10"/>
        <v>5624.8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2467</v>
      </c>
      <c r="D715" s="1">
        <f>'PR-RAS'!E722</f>
        <v>21777.96</v>
      </c>
      <c r="E715" s="1">
        <v>0</v>
      </c>
      <c r="F715" s="1">
        <v>0</v>
      </c>
      <c r="G715" s="2">
        <f t="shared" si="10"/>
        <v>32860.364879999994</v>
      </c>
      <c r="H715" s="2">
        <f t="shared" si="11"/>
        <v>4.0000000000873115E-2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82589.100000000006</v>
      </c>
      <c r="E718" s="1">
        <v>0</v>
      </c>
      <c r="F718" s="1">
        <v>0</v>
      </c>
      <c r="G718" s="2">
        <f t="shared" si="10"/>
        <v>118432.7694</v>
      </c>
      <c r="H718" s="2">
        <f t="shared" si="11"/>
        <v>0.10000000000582077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40579.870000000003</v>
      </c>
      <c r="E735" s="1">
        <v>0</v>
      </c>
      <c r="F735" s="1">
        <v>0</v>
      </c>
      <c r="G735" s="2">
        <f t="shared" si="10"/>
        <v>59571.249159999999</v>
      </c>
      <c r="H735" s="2">
        <f t="shared" si="11"/>
        <v>0.12999999999738066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17400</v>
      </c>
      <c r="D752" s="1">
        <f>'PR-RAS'!E759</f>
        <v>0</v>
      </c>
      <c r="E752" s="1">
        <v>0</v>
      </c>
      <c r="F752" s="1">
        <v>0</v>
      </c>
      <c r="G752" s="2">
        <f t="shared" si="10"/>
        <v>13067.4</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18656</v>
      </c>
      <c r="D766" s="1">
        <f>'PR-RAS'!E773</f>
        <v>0</v>
      </c>
      <c r="E766" s="1">
        <v>0</v>
      </c>
      <c r="F766" s="1">
        <v>0</v>
      </c>
      <c r="G766" s="2">
        <f t="shared" si="10"/>
        <v>14271.84</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65000</v>
      </c>
      <c r="D809" s="1">
        <f>'PR-RAS'!E816</f>
        <v>13000</v>
      </c>
      <c r="E809" s="1">
        <v>0</v>
      </c>
      <c r="F809" s="1">
        <v>0</v>
      </c>
      <c r="G809" s="2">
        <f t="shared" si="10"/>
        <v>73528</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70500</v>
      </c>
      <c r="D812" s="1">
        <f>'PR-RAS'!E819</f>
        <v>36000</v>
      </c>
      <c r="E812" s="1">
        <v>0</v>
      </c>
      <c r="F812" s="1">
        <v>0</v>
      </c>
      <c r="G812" s="2">
        <f t="shared" si="18"/>
        <v>115567.50000000001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50000</v>
      </c>
      <c r="D814" s="1">
        <f>'PR-RAS'!E821</f>
        <v>45000</v>
      </c>
      <c r="E814" s="1">
        <v>0</v>
      </c>
      <c r="F814" s="1">
        <v>0</v>
      </c>
      <c r="G814" s="2">
        <f t="shared" si="18"/>
        <v>113819.99999999999</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56321</v>
      </c>
      <c r="D817" s="1">
        <f>'PR-RAS'!E824</f>
        <v>87638</v>
      </c>
      <c r="E817" s="1">
        <v>0</v>
      </c>
      <c r="F817" s="1">
        <v>0</v>
      </c>
      <c r="G817" s="2">
        <f t="shared" si="18"/>
        <v>188983.152</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40000</v>
      </c>
      <c r="D822" s="1">
        <f>'PR-RAS'!E829</f>
        <v>0</v>
      </c>
      <c r="E822" s="1">
        <v>0</v>
      </c>
      <c r="F822" s="1">
        <v>0</v>
      </c>
      <c r="G822" s="2">
        <f t="shared" si="18"/>
        <v>32840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218899.44</v>
      </c>
      <c r="E961" s="1">
        <v>0</v>
      </c>
      <c r="F961" s="1">
        <v>0</v>
      </c>
      <c r="G961" s="2">
        <f t="shared" si="18"/>
        <v>420286.92479999998</v>
      </c>
      <c r="H961" s="2">
        <f t="shared" si="19"/>
        <v>0.44000000000232831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4617326.92</v>
      </c>
      <c r="D1480" s="6"/>
      <c r="E1480" s="6">
        <v>0</v>
      </c>
      <c r="F1480" s="6">
        <v>0</v>
      </c>
      <c r="G1480" s="7">
        <f t="shared" ref="G1480:G1580" si="34">B1480/1000*C1480</f>
        <v>4617.3269200000004</v>
      </c>
      <c r="H1480" s="7">
        <f t="shared" ref="H1480:H1580" si="35">ABS(C1480-ROUND(C1480,0))</f>
        <v>8.0000000074505806E-2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4396478.33</v>
      </c>
      <c r="D1481" s="1">
        <v>0</v>
      </c>
      <c r="E1481" s="1">
        <v>0</v>
      </c>
      <c r="F1481" s="1">
        <v>0</v>
      </c>
      <c r="G1481" s="2">
        <f t="shared" si="34"/>
        <v>8792.9566599999998</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2731841.5</v>
      </c>
      <c r="D1483" s="1">
        <v>0</v>
      </c>
      <c r="E1483" s="1">
        <v>0</v>
      </c>
      <c r="F1483" s="1">
        <v>0</v>
      </c>
      <c r="G1483" s="2">
        <f t="shared" si="34"/>
        <v>10927.366</v>
      </c>
      <c r="H1483" s="2">
        <f t="shared" si="35"/>
        <v>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782053.45</v>
      </c>
      <c r="D1484" s="1">
        <v>0</v>
      </c>
      <c r="E1484" s="1">
        <v>0</v>
      </c>
      <c r="F1484" s="1">
        <v>0</v>
      </c>
      <c r="G1484" s="2">
        <f t="shared" si="34"/>
        <v>3910.2672499999999</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1779551.31</v>
      </c>
      <c r="D1485" s="1">
        <v>0</v>
      </c>
      <c r="E1485" s="1">
        <v>0</v>
      </c>
      <c r="F1485" s="1">
        <v>0</v>
      </c>
      <c r="G1485" s="2">
        <f t="shared" si="34"/>
        <v>10677.307860000001</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45598.74</v>
      </c>
      <c r="D1486" s="1">
        <v>0</v>
      </c>
      <c r="E1486" s="1">
        <v>0</v>
      </c>
      <c r="F1486" s="1">
        <v>0</v>
      </c>
      <c r="G1486" s="2">
        <f t="shared" si="34"/>
        <v>319.19117999999997</v>
      </c>
      <c r="H1486" s="2">
        <f t="shared" si="35"/>
        <v>0.26000000000203727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124638</v>
      </c>
      <c r="D1489" s="1">
        <v>0</v>
      </c>
      <c r="E1489" s="1">
        <v>0</v>
      </c>
      <c r="F1489" s="1">
        <v>0</v>
      </c>
      <c r="G1489" s="2">
        <f t="shared" si="34"/>
        <v>1246.3800000000001</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1664636.83</v>
      </c>
      <c r="D1492" s="1">
        <v>0</v>
      </c>
      <c r="E1492" s="1">
        <v>0</v>
      </c>
      <c r="F1492" s="1">
        <v>0</v>
      </c>
      <c r="G1492" s="2">
        <f t="shared" si="34"/>
        <v>21640.27879</v>
      </c>
      <c r="H1492" s="2">
        <f t="shared" si="35"/>
        <v>0.16999999992549419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7250137.4199999999</v>
      </c>
      <c r="D1499" s="1">
        <v>0</v>
      </c>
      <c r="E1499" s="1">
        <v>0</v>
      </c>
      <c r="F1499" s="1">
        <v>0</v>
      </c>
      <c r="G1499" s="2">
        <f t="shared" si="34"/>
        <v>145002.74840000001</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2762708.4</v>
      </c>
      <c r="D1501" s="1">
        <v>0</v>
      </c>
      <c r="E1501" s="1">
        <v>0</v>
      </c>
      <c r="F1501" s="1">
        <v>0</v>
      </c>
      <c r="G1501" s="2">
        <f t="shared" si="34"/>
        <v>60779.584799999997</v>
      </c>
      <c r="H1501" s="2">
        <f t="shared" si="35"/>
        <v>0.39999999990686774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762189.32</v>
      </c>
      <c r="D1502" s="1">
        <v>0</v>
      </c>
      <c r="E1502" s="1">
        <v>0</v>
      </c>
      <c r="F1502" s="1">
        <v>0</v>
      </c>
      <c r="G1502" s="2">
        <f t="shared" si="34"/>
        <v>17530.354359999998</v>
      </c>
      <c r="H1502" s="2">
        <f t="shared" si="35"/>
        <v>0.31999999994877726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1849403.44</v>
      </c>
      <c r="D1503" s="1">
        <v>0</v>
      </c>
      <c r="E1503" s="1">
        <v>0</v>
      </c>
      <c r="F1503" s="1">
        <v>0</v>
      </c>
      <c r="G1503" s="2">
        <f t="shared" si="34"/>
        <v>44385.682560000001</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46253.64</v>
      </c>
      <c r="D1504" s="1">
        <v>0</v>
      </c>
      <c r="E1504" s="1">
        <v>0</v>
      </c>
      <c r="F1504" s="1">
        <v>0</v>
      </c>
      <c r="G1504" s="2">
        <f t="shared" si="34"/>
        <v>1156.3410000000001</v>
      </c>
      <c r="H1504" s="2">
        <f t="shared" si="35"/>
        <v>0.36000000000058208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104862</v>
      </c>
      <c r="D1507" s="1">
        <v>0</v>
      </c>
      <c r="E1507" s="1">
        <v>0</v>
      </c>
      <c r="F1507" s="1">
        <v>0</v>
      </c>
      <c r="G1507" s="2">
        <f t="shared" si="34"/>
        <v>2936.136</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1531779.02</v>
      </c>
      <c r="D1510" s="1">
        <v>0</v>
      </c>
      <c r="E1510" s="1">
        <v>0</v>
      </c>
      <c r="F1510" s="1">
        <v>0</v>
      </c>
      <c r="G1510" s="2">
        <f t="shared" si="34"/>
        <v>47485.149620000004</v>
      </c>
      <c r="H1510" s="2">
        <f t="shared" si="35"/>
        <v>2.0000000018626451E-2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2955650</v>
      </c>
      <c r="D1511" s="1">
        <v>0</v>
      </c>
      <c r="E1511" s="1">
        <v>0</v>
      </c>
      <c r="F1511" s="1">
        <v>0</v>
      </c>
      <c r="G1511" s="2">
        <f t="shared" si="34"/>
        <v>94580.800000000003</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2955650</v>
      </c>
      <c r="D1515" s="1">
        <v>0</v>
      </c>
      <c r="E1515" s="1">
        <v>0</v>
      </c>
      <c r="F1515" s="1">
        <v>0</v>
      </c>
      <c r="G1515" s="2">
        <f t="shared" si="34"/>
        <v>106403.4</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1763667.83</v>
      </c>
      <c r="D1517" s="1">
        <v>0</v>
      </c>
      <c r="E1517" s="1">
        <v>0</v>
      </c>
      <c r="F1517" s="1">
        <v>0</v>
      </c>
      <c r="G1517" s="2">
        <f t="shared" si="34"/>
        <v>67019.377540000001</v>
      </c>
      <c r="H1517" s="2">
        <f t="shared" si="3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138752.89000000001</v>
      </c>
      <c r="D1518" s="1">
        <v>0</v>
      </c>
      <c r="E1518" s="1">
        <v>0</v>
      </c>
      <c r="F1518" s="1">
        <v>0</v>
      </c>
      <c r="G1518" s="2">
        <f t="shared" si="34"/>
        <v>5411.3627100000003</v>
      </c>
      <c r="H1518" s="2">
        <f t="shared" si="35"/>
        <v>0.10999999998603016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138752.89000000001</v>
      </c>
      <c r="D1524" s="1">
        <v>0</v>
      </c>
      <c r="E1524" s="1">
        <v>0</v>
      </c>
      <c r="F1524" s="1">
        <v>0</v>
      </c>
      <c r="G1524" s="2">
        <f t="shared" si="34"/>
        <v>6243.8800500000007</v>
      </c>
      <c r="H1524" s="2">
        <f t="shared" si="35"/>
        <v>0.10999999998603016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138752.89000000001</v>
      </c>
      <c r="D1525" s="1">
        <v>0</v>
      </c>
      <c r="E1525" s="1">
        <v>0</v>
      </c>
      <c r="F1525" s="1">
        <v>0</v>
      </c>
      <c r="G1525" s="2">
        <f t="shared" si="34"/>
        <v>6382.6329400000004</v>
      </c>
      <c r="H1525" s="2">
        <f t="shared" si="35"/>
        <v>0.10999999998603016</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138752.89000000001</v>
      </c>
      <c r="D1526" s="1">
        <v>0</v>
      </c>
      <c r="E1526" s="1">
        <v>0</v>
      </c>
      <c r="F1526" s="1">
        <v>0</v>
      </c>
      <c r="G1526" s="2">
        <f t="shared" si="34"/>
        <v>6521.3858300000011</v>
      </c>
      <c r="H1526" s="2">
        <f t="shared" si="35"/>
        <v>0.10999999998603016</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1624914.94</v>
      </c>
      <c r="D1576" s="1">
        <v>0</v>
      </c>
      <c r="E1576" s="1">
        <v>0</v>
      </c>
      <c r="F1576" s="1">
        <v>0</v>
      </c>
      <c r="G1576" s="2">
        <f t="shared" si="34"/>
        <v>157616.74918000001</v>
      </c>
      <c r="H1576" s="2">
        <f t="shared" si="35"/>
        <v>6.0000000055879354E-2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1624914.94</v>
      </c>
      <c r="D1578" s="1">
        <v>0</v>
      </c>
      <c r="E1578" s="1">
        <v>0</v>
      </c>
      <c r="F1578" s="1">
        <v>0</v>
      </c>
      <c r="G1578" s="2">
        <f t="shared" si="34"/>
        <v>160866.57905999999</v>
      </c>
      <c r="H1578" s="2">
        <f t="shared" si="35"/>
        <v>6.0000000055879354E-2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33499</v>
      </c>
      <c r="H6" s="20" t="s">
        <v>26</v>
      </c>
      <c r="I6" s="21" t="s">
        <v>27</v>
      </c>
      <c r="J6" s="4"/>
      <c r="L6" s="4"/>
      <c r="M6" s="4"/>
      <c r="N6" s="4"/>
      <c r="O6" s="4"/>
      <c r="P6" s="4"/>
      <c r="Q6" s="4"/>
      <c r="R6" s="4"/>
      <c r="S6" s="4"/>
      <c r="T6" s="4"/>
      <c r="U6" s="4"/>
      <c r="V6" s="4"/>
      <c r="W6" s="4"/>
      <c r="X6" s="4"/>
    </row>
    <row r="7" spans="1:24" ht="15" customHeight="1" x14ac:dyDescent="0.2">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v>23</v>
      </c>
      <c r="E10" s="337"/>
      <c r="F10" s="328" t="s">
        <v>35</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8"/>
      <c r="F11" s="341" t="s">
        <v>36</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37</v>
      </c>
      <c r="C12" s="284"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39</v>
      </c>
      <c r="B15" s="346" t="s">
        <v>40</v>
      </c>
      <c r="C15" s="347"/>
      <c r="D15" s="347"/>
      <c r="E15" s="347"/>
      <c r="F15" s="348"/>
      <c r="G15" s="277" t="s">
        <v>41</v>
      </c>
      <c r="H15" s="277" t="s">
        <v>42</v>
      </c>
      <c r="I15" s="278" t="s">
        <v>43</v>
      </c>
      <c r="J15" s="4"/>
      <c r="K15" s="4"/>
      <c r="L15" s="4"/>
      <c r="M15" s="4"/>
      <c r="N15" s="4"/>
      <c r="O15" s="4"/>
      <c r="P15" s="4"/>
      <c r="Q15" s="4"/>
      <c r="R15" s="4"/>
      <c r="S15" s="4"/>
      <c r="T15" s="4"/>
      <c r="U15" s="4"/>
      <c r="V15" s="4"/>
      <c r="W15" s="4"/>
      <c r="X15" s="4"/>
    </row>
    <row r="16" spans="1:24" ht="12.75" customHeight="1" x14ac:dyDescent="0.2">
      <c r="A16" s="343" t="s">
        <v>29</v>
      </c>
      <c r="B16" s="349" t="str">
        <f>'PR-RAS'!B6</f>
        <v xml:space="preserve">PRIHODI POSLOVANJA (šifre 61+62+63+64+65+66+67+68) </v>
      </c>
      <c r="C16" s="350"/>
      <c r="D16" s="350"/>
      <c r="E16" s="350"/>
      <c r="F16" s="351"/>
      <c r="G16" s="35" t="str">
        <f>'PR-RAS'!C6</f>
        <v>6</v>
      </c>
      <c r="H16" s="184">
        <f>'PR-RAS'!D6</f>
        <v>4905333</v>
      </c>
      <c r="I16" s="184">
        <f>'PR-RAS'!E6</f>
        <v>4724999.8800000008</v>
      </c>
      <c r="J16" s="4"/>
      <c r="K16" s="4"/>
      <c r="L16" s="4"/>
      <c r="M16" s="4"/>
      <c r="N16" s="4"/>
      <c r="O16" s="4"/>
      <c r="P16" s="4"/>
      <c r="Q16" s="4"/>
      <c r="R16" s="4"/>
      <c r="S16" s="4"/>
      <c r="T16" s="4"/>
      <c r="U16" s="4"/>
      <c r="V16" s="4"/>
      <c r="W16" s="4"/>
      <c r="X16" s="4"/>
    </row>
    <row r="17" spans="1:24" ht="12.75" customHeight="1" x14ac:dyDescent="0.2">
      <c r="A17" s="344"/>
      <c r="B17" s="352" t="str">
        <f>'PR-RAS'!B151</f>
        <v xml:space="preserve">RASHODI POSLOVANJA (šifre 31+32+34+35+36+37+38) </v>
      </c>
      <c r="C17" s="353"/>
      <c r="D17" s="353"/>
      <c r="E17" s="353"/>
      <c r="F17" s="354"/>
      <c r="G17" s="36" t="str">
        <f>'PR-RAS'!C151</f>
        <v>3</v>
      </c>
      <c r="H17" s="184">
        <f>'PR-RAS'!D151</f>
        <v>4505565</v>
      </c>
      <c r="I17" s="184">
        <f>'PR-RAS'!E151</f>
        <v>3362041.4299999997</v>
      </c>
      <c r="J17" s="4"/>
      <c r="K17" s="4"/>
      <c r="L17" s="4"/>
      <c r="M17" s="4"/>
      <c r="N17" s="4"/>
      <c r="O17" s="4"/>
      <c r="P17" s="4"/>
      <c r="Q17" s="4"/>
      <c r="R17" s="4"/>
      <c r="S17" s="4"/>
      <c r="T17" s="4"/>
      <c r="U17" s="4"/>
      <c r="V17" s="4"/>
      <c r="W17" s="4"/>
      <c r="X17" s="4"/>
    </row>
    <row r="18" spans="1:24" ht="12.75" customHeight="1" x14ac:dyDescent="0.2">
      <c r="A18" s="344"/>
      <c r="B18" s="352" t="str">
        <f>'PR-RAS'!B645</f>
        <v>Višak prihoda i primitaka raspoloživ u sljedećem razdoblju (šifre X005 + '9221-9222' - Y005 - '9222-9221')</v>
      </c>
      <c r="C18" s="353"/>
      <c r="D18" s="353"/>
      <c r="E18" s="353"/>
      <c r="F18" s="354"/>
      <c r="G18" s="36" t="str">
        <f>'PR-RAS'!C645</f>
        <v>X006</v>
      </c>
      <c r="H18" s="184">
        <f>'PR-RAS'!D645</f>
        <v>1798643</v>
      </c>
      <c r="I18" s="184">
        <f>'PR-RAS'!E645</f>
        <v>0</v>
      </c>
      <c r="J18" s="4"/>
      <c r="K18" s="4"/>
      <c r="L18" s="4"/>
      <c r="M18" s="4"/>
      <c r="N18" s="4"/>
      <c r="O18" s="4"/>
      <c r="P18" s="4"/>
      <c r="Q18" s="4"/>
      <c r="R18" s="4"/>
      <c r="S18" s="4"/>
      <c r="T18" s="4"/>
      <c r="U18" s="4"/>
      <c r="V18" s="4"/>
      <c r="W18" s="4"/>
      <c r="X18" s="4"/>
    </row>
    <row r="19" spans="1:24" ht="12.75" customHeight="1" x14ac:dyDescent="0.2">
      <c r="A19" s="345"/>
      <c r="B19" s="355" t="str">
        <f>'PR-RAS'!B646</f>
        <v>Manjak prihoda i primitaka za pokriće u sljedećem razdoblju (šifre Y005 + '9222-9221' - X005 - '9221-9222' )</v>
      </c>
      <c r="C19" s="356"/>
      <c r="D19" s="356"/>
      <c r="E19" s="356"/>
      <c r="F19" s="357"/>
      <c r="G19" s="37" t="str">
        <f>'PR-RAS'!C646</f>
        <v>Y006</v>
      </c>
      <c r="H19" s="185">
        <f>'PR-RAS'!D646</f>
        <v>0</v>
      </c>
      <c r="I19" s="185">
        <f>'PR-RAS'!E646</f>
        <v>3452177.8899999987</v>
      </c>
      <c r="J19" s="4"/>
      <c r="K19" s="4"/>
      <c r="L19" s="4"/>
      <c r="M19" s="4"/>
      <c r="N19" s="4"/>
      <c r="O19" s="4"/>
      <c r="P19" s="4"/>
      <c r="Q19" s="4"/>
      <c r="R19" s="4"/>
      <c r="S19" s="4"/>
      <c r="T19" s="4"/>
      <c r="U19" s="4"/>
      <c r="V19" s="4"/>
      <c r="W19" s="4"/>
      <c r="X19" s="4"/>
    </row>
    <row r="20" spans="1:24" ht="12.75" customHeight="1" x14ac:dyDescent="0.2">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3" t="s">
        <v>44</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3" t="s">
        <v>35</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3" t="s">
        <v>36</v>
      </c>
      <c r="B33" s="349" t="str">
        <f>OBVEZE!B5</f>
        <v>Stanje obveza 1. siječnja (=stanju obveza iz Izvještaja o obvezama na 31. prosinca prethodne godine)</v>
      </c>
      <c r="C33" s="350"/>
      <c r="D33" s="350"/>
      <c r="E33" s="350"/>
      <c r="F33" s="351"/>
      <c r="G33" s="171" t="str">
        <f>OBVEZE!C5</f>
        <v>V001</v>
      </c>
      <c r="H33" s="194" t="s">
        <v>45</v>
      </c>
      <c r="I33" s="195">
        <f>OBVEZE!D5</f>
        <v>4617326.92</v>
      </c>
      <c r="J33" s="4"/>
      <c r="K33" s="4"/>
      <c r="L33" s="4"/>
      <c r="M33" s="4"/>
      <c r="N33" s="4"/>
      <c r="O33" s="4"/>
      <c r="P33" s="4"/>
      <c r="Q33" s="4"/>
      <c r="R33" s="4"/>
      <c r="S33" s="4"/>
      <c r="T33" s="4"/>
      <c r="U33" s="4"/>
      <c r="V33" s="4"/>
      <c r="W33" s="4"/>
      <c r="X33" s="4"/>
    </row>
    <row r="34" spans="1:24" ht="12.75" customHeight="1" x14ac:dyDescent="0.2">
      <c r="A34" s="344"/>
      <c r="B34" s="352" t="str">
        <f>OBVEZE!B42</f>
        <v>Stanje obveza na kraju izvještajnog razdoblja (šifre V001+V002-V004) i (šifre V007+V009)</v>
      </c>
      <c r="C34" s="353"/>
      <c r="D34" s="353"/>
      <c r="E34" s="353"/>
      <c r="F34" s="354"/>
      <c r="G34" s="172" t="str">
        <f>OBVEZE!C42</f>
        <v>V006</v>
      </c>
      <c r="H34" s="188" t="s">
        <v>45</v>
      </c>
      <c r="I34" s="189">
        <f>OBVEZE!D42</f>
        <v>1763667.83</v>
      </c>
      <c r="J34" s="4"/>
      <c r="K34" s="4"/>
      <c r="L34" s="4"/>
      <c r="M34" s="4"/>
      <c r="N34" s="4"/>
      <c r="O34" s="4"/>
      <c r="P34" s="4"/>
      <c r="Q34" s="4"/>
      <c r="R34" s="4"/>
      <c r="S34" s="4"/>
      <c r="T34" s="4"/>
      <c r="U34" s="4"/>
      <c r="V34" s="4"/>
      <c r="W34" s="4"/>
      <c r="X34" s="4"/>
    </row>
    <row r="35" spans="1:24" ht="12.75" customHeight="1" x14ac:dyDescent="0.2">
      <c r="A35" s="344"/>
      <c r="B35" s="352" t="str">
        <f>OBVEZE!B43</f>
        <v>Stanje dospjelih obveza na kraju izvještajnog razdoblja (šifre V008+D23+D24 + 'D dio 25,26')</v>
      </c>
      <c r="C35" s="353"/>
      <c r="D35" s="353"/>
      <c r="E35" s="353"/>
      <c r="F35" s="354"/>
      <c r="G35" s="172" t="str">
        <f>OBVEZE!C43</f>
        <v>V007</v>
      </c>
      <c r="H35" s="188" t="s">
        <v>45</v>
      </c>
      <c r="I35" s="189">
        <f>OBVEZE!D43</f>
        <v>138752.89000000001</v>
      </c>
      <c r="J35" s="4"/>
      <c r="K35" s="4"/>
      <c r="L35" s="4"/>
      <c r="M35" s="4"/>
      <c r="N35" s="4"/>
      <c r="O35" s="4"/>
      <c r="P35" s="4"/>
      <c r="Q35" s="4"/>
      <c r="R35" s="4"/>
      <c r="S35" s="4"/>
      <c r="T35" s="4"/>
      <c r="U35" s="4"/>
      <c r="V35" s="4"/>
      <c r="W35" s="4"/>
      <c r="X35" s="4"/>
    </row>
    <row r="36" spans="1:24" ht="12.75" customHeight="1" x14ac:dyDescent="0.2">
      <c r="A36" s="345"/>
      <c r="B36" s="355" t="str">
        <f>OBVEZE!B101</f>
        <v>Stanje nedospjelih obveza na kraju izvještajnog razdoblja (šifre V010 + ND23 + ND24 + 'ND dio 25,26')</v>
      </c>
      <c r="C36" s="356"/>
      <c r="D36" s="356"/>
      <c r="E36" s="356"/>
      <c r="F36" s="357"/>
      <c r="G36" s="173" t="str">
        <f>OBVEZE!C101</f>
        <v>V009</v>
      </c>
      <c r="H36" s="192" t="s">
        <v>45</v>
      </c>
      <c r="I36" s="193">
        <f>OBVEZE!D101</f>
        <v>1624914.94</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8" t="s">
        <v>46</v>
      </c>
      <c r="I39" s="35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59" zoomScaleNormal="100" workbookViewId="0">
      <selection activeCell="E969" sqref="E969"/>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47</v>
      </c>
      <c r="B2" s="367"/>
      <c r="C2" s="367"/>
      <c r="D2" s="367"/>
      <c r="E2" s="367"/>
      <c r="F2" s="367"/>
    </row>
    <row r="3" spans="1:25" s="236" customFormat="1" ht="48" x14ac:dyDescent="0.2">
      <c r="A3" s="326" t="s">
        <v>48</v>
      </c>
      <c r="B3" s="327" t="s">
        <v>40</v>
      </c>
      <c r="C3" s="301" t="s">
        <v>41</v>
      </c>
      <c r="D3" s="327" t="s">
        <v>49</v>
      </c>
      <c r="E3" s="327" t="s">
        <v>50</v>
      </c>
      <c r="F3" s="302" t="s">
        <v>51</v>
      </c>
    </row>
    <row r="4" spans="1:25" s="238" customFormat="1" ht="12" customHeight="1" x14ac:dyDescent="0.2">
      <c r="A4" s="174">
        <v>1</v>
      </c>
      <c r="B4" s="175">
        <v>2</v>
      </c>
      <c r="C4" s="176" t="s">
        <v>52</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53</v>
      </c>
      <c r="B5" s="369"/>
      <c r="C5" s="228"/>
      <c r="D5" s="78"/>
      <c r="E5" s="78"/>
      <c r="F5" s="64"/>
    </row>
    <row r="6" spans="1:25" ht="12.75" customHeight="1" x14ac:dyDescent="0.2">
      <c r="A6" s="57">
        <v>6</v>
      </c>
      <c r="B6" s="91" t="s">
        <v>54</v>
      </c>
      <c r="C6" s="54" t="s">
        <v>55</v>
      </c>
      <c r="D6" s="55">
        <f>D7+D44+D50+D82+D106+D124+D133+D139</f>
        <v>4905333</v>
      </c>
      <c r="E6" s="55">
        <f>E7+E44+E50+E82+E106+E124+E133+E139</f>
        <v>4724999.8800000008</v>
      </c>
      <c r="F6" s="56">
        <f t="shared" ref="F6:F131" si="0">IF(D6&lt;&gt;0,IF(E6/D6&gt;=100,"&gt;&gt;100",E6/D6*100),"-")</f>
        <v>96.323733373452953</v>
      </c>
    </row>
    <row r="7" spans="1:25" ht="12.75" customHeight="1" x14ac:dyDescent="0.2">
      <c r="A7" s="57">
        <v>61</v>
      </c>
      <c r="B7" s="325" t="s">
        <v>56</v>
      </c>
      <c r="C7" s="54" t="s">
        <v>57</v>
      </c>
      <c r="D7" s="55">
        <f t="shared" ref="D7:E7" si="1">D8+D17+D23+D29+D37+D40</f>
        <v>272123</v>
      </c>
      <c r="E7" s="55">
        <f t="shared" si="1"/>
        <v>409985.93000000005</v>
      </c>
      <c r="F7" s="56">
        <f t="shared" si="0"/>
        <v>150.66199108491384</v>
      </c>
    </row>
    <row r="8" spans="1:25" ht="12.75" customHeight="1" x14ac:dyDescent="0.2">
      <c r="A8" s="57">
        <v>611</v>
      </c>
      <c r="B8" s="91" t="s">
        <v>58</v>
      </c>
      <c r="C8" s="54" t="s">
        <v>59</v>
      </c>
      <c r="D8" s="55">
        <f t="shared" ref="D8:E8" si="2">SUM(D9:D14)-D15-D16</f>
        <v>197672</v>
      </c>
      <c r="E8" s="55">
        <f t="shared" si="2"/>
        <v>319148.46000000002</v>
      </c>
      <c r="F8" s="56">
        <f t="shared" si="0"/>
        <v>161.45354931401513</v>
      </c>
    </row>
    <row r="9" spans="1:25" ht="12.75" customHeight="1" x14ac:dyDescent="0.2">
      <c r="A9" s="57">
        <v>6111</v>
      </c>
      <c r="B9" s="91" t="s">
        <v>60</v>
      </c>
      <c r="C9" s="54" t="s">
        <v>61</v>
      </c>
      <c r="D9" s="257">
        <v>197672</v>
      </c>
      <c r="E9" s="257">
        <v>319148.46000000002</v>
      </c>
      <c r="F9" s="56">
        <f t="shared" si="0"/>
        <v>161.45354931401513</v>
      </c>
    </row>
    <row r="10" spans="1:25" ht="12.75" customHeight="1" x14ac:dyDescent="0.2">
      <c r="A10" s="57">
        <v>6112</v>
      </c>
      <c r="B10" s="91" t="s">
        <v>62</v>
      </c>
      <c r="C10" s="54" t="s">
        <v>63</v>
      </c>
      <c r="D10" s="257"/>
      <c r="E10" s="257"/>
      <c r="F10" s="56" t="str">
        <f t="shared" si="0"/>
        <v>-</v>
      </c>
    </row>
    <row r="11" spans="1:25" ht="12.75" customHeight="1" x14ac:dyDescent="0.2">
      <c r="A11" s="57">
        <v>6113</v>
      </c>
      <c r="B11" s="91" t="s">
        <v>64</v>
      </c>
      <c r="C11" s="54" t="s">
        <v>65</v>
      </c>
      <c r="D11" s="257"/>
      <c r="E11" s="257"/>
      <c r="F11" s="56" t="str">
        <f t="shared" si="0"/>
        <v>-</v>
      </c>
    </row>
    <row r="12" spans="1:25" ht="12.75" customHeight="1" x14ac:dyDescent="0.2">
      <c r="A12" s="57">
        <v>6114</v>
      </c>
      <c r="B12" s="91" t="s">
        <v>66</v>
      </c>
      <c r="C12" s="54" t="s">
        <v>67</v>
      </c>
      <c r="D12" s="257"/>
      <c r="E12" s="257"/>
      <c r="F12" s="56" t="str">
        <f t="shared" si="0"/>
        <v>-</v>
      </c>
    </row>
    <row r="13" spans="1:25" ht="12.75" customHeight="1" x14ac:dyDescent="0.2">
      <c r="A13" s="57">
        <v>6115</v>
      </c>
      <c r="B13" s="91" t="s">
        <v>68</v>
      </c>
      <c r="C13" s="54" t="s">
        <v>69</v>
      </c>
      <c r="D13" s="257"/>
      <c r="E13" s="257"/>
      <c r="F13" s="56" t="str">
        <f t="shared" si="0"/>
        <v>-</v>
      </c>
    </row>
    <row r="14" spans="1:25" ht="12.75" customHeight="1" x14ac:dyDescent="0.2">
      <c r="A14" s="57">
        <v>6116</v>
      </c>
      <c r="B14" s="91" t="s">
        <v>70</v>
      </c>
      <c r="C14" s="54" t="s">
        <v>71</v>
      </c>
      <c r="D14" s="257"/>
      <c r="E14" s="257"/>
      <c r="F14" s="56" t="str">
        <f t="shared" si="0"/>
        <v>-</v>
      </c>
    </row>
    <row r="15" spans="1:25" ht="12.75" customHeight="1" x14ac:dyDescent="0.2">
      <c r="A15" s="57">
        <v>6117</v>
      </c>
      <c r="B15" s="91" t="s">
        <v>72</v>
      </c>
      <c r="C15" s="54" t="s">
        <v>73</v>
      </c>
      <c r="D15" s="257"/>
      <c r="E15" s="257"/>
      <c r="F15" s="56" t="str">
        <f t="shared" si="0"/>
        <v>-</v>
      </c>
    </row>
    <row r="16" spans="1:25" ht="12.75" customHeight="1" x14ac:dyDescent="0.2">
      <c r="A16" s="57">
        <v>6119</v>
      </c>
      <c r="B16" s="91" t="s">
        <v>74</v>
      </c>
      <c r="C16" s="54" t="s">
        <v>75</v>
      </c>
      <c r="D16" s="257"/>
      <c r="E16" s="257"/>
      <c r="F16" s="56" t="str">
        <f t="shared" si="0"/>
        <v>-</v>
      </c>
    </row>
    <row r="17" spans="1:6" ht="12.75" customHeight="1" x14ac:dyDescent="0.2">
      <c r="A17" s="57">
        <v>612</v>
      </c>
      <c r="B17" s="91" t="s">
        <v>76</v>
      </c>
      <c r="C17" s="54" t="s">
        <v>77</v>
      </c>
      <c r="D17" s="55">
        <f t="shared" ref="D17:E17" si="3">SUM(D18:D21)-D22</f>
        <v>0</v>
      </c>
      <c r="E17" s="55">
        <f t="shared" si="3"/>
        <v>0</v>
      </c>
      <c r="F17" s="56" t="str">
        <f t="shared" si="0"/>
        <v>-</v>
      </c>
    </row>
    <row r="18" spans="1:6" ht="12.75" customHeight="1" x14ac:dyDescent="0.2">
      <c r="A18" s="57">
        <v>6121</v>
      </c>
      <c r="B18" s="91" t="s">
        <v>78</v>
      </c>
      <c r="C18" s="54" t="s">
        <v>79</v>
      </c>
      <c r="D18" s="257"/>
      <c r="E18" s="257"/>
      <c r="F18" s="56" t="str">
        <f t="shared" si="0"/>
        <v>-</v>
      </c>
    </row>
    <row r="19" spans="1:6" ht="12.75" customHeight="1" x14ac:dyDescent="0.2">
      <c r="A19" s="57">
        <v>6122</v>
      </c>
      <c r="B19" s="91" t="s">
        <v>80</v>
      </c>
      <c r="C19" s="54" t="s">
        <v>81</v>
      </c>
      <c r="D19" s="257"/>
      <c r="E19" s="257"/>
      <c r="F19" s="56" t="str">
        <f t="shared" si="0"/>
        <v>-</v>
      </c>
    </row>
    <row r="20" spans="1:6" ht="12.75" customHeight="1" x14ac:dyDescent="0.2">
      <c r="A20" s="57">
        <v>6123</v>
      </c>
      <c r="B20" s="247" t="s">
        <v>82</v>
      </c>
      <c r="C20" s="54" t="s">
        <v>83</v>
      </c>
      <c r="D20" s="257"/>
      <c r="E20" s="257"/>
      <c r="F20" s="56" t="str">
        <f t="shared" si="0"/>
        <v>-</v>
      </c>
    </row>
    <row r="21" spans="1:6" ht="12.75" customHeight="1" x14ac:dyDescent="0.2">
      <c r="A21" s="57">
        <v>6124</v>
      </c>
      <c r="B21" s="91" t="s">
        <v>84</v>
      </c>
      <c r="C21" s="54" t="s">
        <v>85</v>
      </c>
      <c r="D21" s="257"/>
      <c r="E21" s="257"/>
      <c r="F21" s="56" t="str">
        <f t="shared" si="0"/>
        <v>-</v>
      </c>
    </row>
    <row r="22" spans="1:6" ht="12.75" customHeight="1" x14ac:dyDescent="0.2">
      <c r="A22" s="57">
        <v>6125</v>
      </c>
      <c r="B22" s="91" t="s">
        <v>86</v>
      </c>
      <c r="C22" s="54" t="s">
        <v>87</v>
      </c>
      <c r="D22" s="257"/>
      <c r="E22" s="257"/>
      <c r="F22" s="56" t="str">
        <f t="shared" si="0"/>
        <v>-</v>
      </c>
    </row>
    <row r="23" spans="1:6" ht="12.75" customHeight="1" x14ac:dyDescent="0.2">
      <c r="A23" s="57">
        <v>613</v>
      </c>
      <c r="B23" s="91" t="s">
        <v>88</v>
      </c>
      <c r="C23" s="54" t="s">
        <v>89</v>
      </c>
      <c r="D23" s="55">
        <f t="shared" ref="D23:E23" si="4">SUM(D24:D28)</f>
        <v>74186</v>
      </c>
      <c r="E23" s="55">
        <f t="shared" si="4"/>
        <v>81651.59</v>
      </c>
      <c r="F23" s="56">
        <f t="shared" si="0"/>
        <v>110.06334079206319</v>
      </c>
    </row>
    <row r="24" spans="1:6" ht="12.75" customHeight="1" x14ac:dyDescent="0.2">
      <c r="A24" s="57">
        <v>6131</v>
      </c>
      <c r="B24" s="91" t="s">
        <v>90</v>
      </c>
      <c r="C24" s="54" t="s">
        <v>91</v>
      </c>
      <c r="D24" s="257"/>
      <c r="E24" s="257"/>
      <c r="F24" s="56" t="str">
        <f t="shared" si="0"/>
        <v>-</v>
      </c>
    </row>
    <row r="25" spans="1:6" ht="12.75" customHeight="1" x14ac:dyDescent="0.2">
      <c r="A25" s="57">
        <v>6132</v>
      </c>
      <c r="B25" s="91" t="s">
        <v>92</v>
      </c>
      <c r="C25" s="54" t="s">
        <v>93</v>
      </c>
      <c r="D25" s="257"/>
      <c r="E25" s="257"/>
      <c r="F25" s="56" t="str">
        <f t="shared" si="0"/>
        <v>-</v>
      </c>
    </row>
    <row r="26" spans="1:6" ht="12.75" customHeight="1" x14ac:dyDescent="0.2">
      <c r="A26" s="57">
        <v>6133</v>
      </c>
      <c r="B26" s="91" t="s">
        <v>94</v>
      </c>
      <c r="C26" s="54" t="s">
        <v>95</v>
      </c>
      <c r="D26" s="257"/>
      <c r="E26" s="257"/>
      <c r="F26" s="56" t="str">
        <f t="shared" si="0"/>
        <v>-</v>
      </c>
    </row>
    <row r="27" spans="1:6" ht="12.75" customHeight="1" x14ac:dyDescent="0.2">
      <c r="A27" s="57">
        <v>6134</v>
      </c>
      <c r="B27" s="91" t="s">
        <v>96</v>
      </c>
      <c r="C27" s="54" t="s">
        <v>97</v>
      </c>
      <c r="D27" s="257">
        <v>73897</v>
      </c>
      <c r="E27" s="257">
        <v>81651.59</v>
      </c>
      <c r="F27" s="56">
        <f t="shared" si="0"/>
        <v>110.49378188559751</v>
      </c>
    </row>
    <row r="28" spans="1:6" ht="12.75" customHeight="1" x14ac:dyDescent="0.2">
      <c r="A28" s="57">
        <v>6135</v>
      </c>
      <c r="B28" s="91" t="s">
        <v>98</v>
      </c>
      <c r="C28" s="54" t="s">
        <v>99</v>
      </c>
      <c r="D28" s="257">
        <v>289</v>
      </c>
      <c r="E28" s="257"/>
      <c r="F28" s="56">
        <f t="shared" si="0"/>
        <v>0</v>
      </c>
    </row>
    <row r="29" spans="1:6" ht="12.75" customHeight="1" x14ac:dyDescent="0.2">
      <c r="A29" s="57">
        <v>614</v>
      </c>
      <c r="B29" s="91" t="s">
        <v>100</v>
      </c>
      <c r="C29" s="54" t="s">
        <v>101</v>
      </c>
      <c r="D29" s="55">
        <f t="shared" ref="D29:E29" si="5">SUM(D30:D36)</f>
        <v>265</v>
      </c>
      <c r="E29" s="55">
        <f t="shared" si="5"/>
        <v>9185.8799999999992</v>
      </c>
      <c r="F29" s="56">
        <f t="shared" si="0"/>
        <v>3466.3698113207547</v>
      </c>
    </row>
    <row r="30" spans="1:6" ht="12.75" customHeight="1" x14ac:dyDescent="0.2">
      <c r="A30" s="57">
        <v>6141</v>
      </c>
      <c r="B30" s="91" t="s">
        <v>102</v>
      </c>
      <c r="C30" s="54" t="s">
        <v>103</v>
      </c>
      <c r="D30" s="257"/>
      <c r="E30" s="257"/>
      <c r="F30" s="56" t="str">
        <f t="shared" si="0"/>
        <v>-</v>
      </c>
    </row>
    <row r="31" spans="1:6" ht="12.75" customHeight="1" x14ac:dyDescent="0.2">
      <c r="A31" s="57">
        <v>6142</v>
      </c>
      <c r="B31" s="91" t="s">
        <v>104</v>
      </c>
      <c r="C31" s="54" t="s">
        <v>105</v>
      </c>
      <c r="D31" s="257">
        <v>265</v>
      </c>
      <c r="E31" s="257">
        <v>6292.48</v>
      </c>
      <c r="F31" s="56">
        <f t="shared" si="0"/>
        <v>2374.5207547169807</v>
      </c>
    </row>
    <row r="32" spans="1:6" ht="12.75" customHeight="1" x14ac:dyDescent="0.2">
      <c r="A32" s="57">
        <v>6143</v>
      </c>
      <c r="B32" s="91" t="s">
        <v>106</v>
      </c>
      <c r="C32" s="54" t="s">
        <v>107</v>
      </c>
      <c r="D32" s="257"/>
      <c r="E32" s="257"/>
      <c r="F32" s="56" t="str">
        <f t="shared" si="0"/>
        <v>-</v>
      </c>
    </row>
    <row r="33" spans="1:6" ht="12.75" customHeight="1" x14ac:dyDescent="0.2">
      <c r="A33" s="57">
        <v>6145</v>
      </c>
      <c r="B33" s="91" t="s">
        <v>108</v>
      </c>
      <c r="C33" s="54" t="s">
        <v>109</v>
      </c>
      <c r="D33" s="257"/>
      <c r="E33" s="257">
        <v>2893.4</v>
      </c>
      <c r="F33" s="56" t="str">
        <f t="shared" si="0"/>
        <v>-</v>
      </c>
    </row>
    <row r="34" spans="1:6" ht="12.75" customHeight="1" x14ac:dyDescent="0.2">
      <c r="A34" s="57">
        <v>6146</v>
      </c>
      <c r="B34" s="91" t="s">
        <v>110</v>
      </c>
      <c r="C34" s="54" t="s">
        <v>111</v>
      </c>
      <c r="D34" s="257"/>
      <c r="E34" s="257"/>
      <c r="F34" s="56" t="str">
        <f t="shared" si="0"/>
        <v>-</v>
      </c>
    </row>
    <row r="35" spans="1:6" ht="12.75" customHeight="1" x14ac:dyDescent="0.2">
      <c r="A35" s="57">
        <v>6147</v>
      </c>
      <c r="B35" s="91" t="s">
        <v>112</v>
      </c>
      <c r="C35" s="54" t="s">
        <v>113</v>
      </c>
      <c r="D35" s="257"/>
      <c r="E35" s="257"/>
      <c r="F35" s="56" t="str">
        <f t="shared" si="0"/>
        <v>-</v>
      </c>
    </row>
    <row r="36" spans="1:6" ht="12.75" customHeight="1" x14ac:dyDescent="0.2">
      <c r="A36" s="57">
        <v>6148</v>
      </c>
      <c r="B36" s="91" t="s">
        <v>114</v>
      </c>
      <c r="C36" s="54" t="s">
        <v>115</v>
      </c>
      <c r="D36" s="257"/>
      <c r="E36" s="257"/>
      <c r="F36" s="56" t="str">
        <f t="shared" si="0"/>
        <v>-</v>
      </c>
    </row>
    <row r="37" spans="1:6" ht="12.75" customHeight="1" x14ac:dyDescent="0.2">
      <c r="A37" s="57">
        <v>615</v>
      </c>
      <c r="B37" s="91" t="s">
        <v>116</v>
      </c>
      <c r="C37" s="54" t="s">
        <v>117</v>
      </c>
      <c r="D37" s="55">
        <f t="shared" ref="D37:E37" si="6">SUM(D38:D39)</f>
        <v>0</v>
      </c>
      <c r="E37" s="55">
        <f t="shared" si="6"/>
        <v>0</v>
      </c>
      <c r="F37" s="56" t="str">
        <f t="shared" si="0"/>
        <v>-</v>
      </c>
    </row>
    <row r="38" spans="1:6" ht="12.75" customHeight="1" x14ac:dyDescent="0.2">
      <c r="A38" s="57">
        <v>6151</v>
      </c>
      <c r="B38" s="91" t="s">
        <v>118</v>
      </c>
      <c r="C38" s="54" t="s">
        <v>119</v>
      </c>
      <c r="D38" s="257"/>
      <c r="E38" s="257"/>
      <c r="F38" s="56" t="str">
        <f t="shared" si="0"/>
        <v>-</v>
      </c>
    </row>
    <row r="39" spans="1:6" ht="12.75" customHeight="1" x14ac:dyDescent="0.2">
      <c r="A39" s="57">
        <v>6152</v>
      </c>
      <c r="B39" s="91" t="s">
        <v>120</v>
      </c>
      <c r="C39" s="54" t="s">
        <v>121</v>
      </c>
      <c r="D39" s="257"/>
      <c r="E39" s="257"/>
      <c r="F39" s="56" t="str">
        <f t="shared" si="0"/>
        <v>-</v>
      </c>
    </row>
    <row r="40" spans="1:6" ht="12.75" customHeight="1" x14ac:dyDescent="0.2">
      <c r="A40" s="57">
        <v>616</v>
      </c>
      <c r="B40" s="91" t="s">
        <v>122</v>
      </c>
      <c r="C40" s="54" t="s">
        <v>123</v>
      </c>
      <c r="D40" s="55">
        <f t="shared" ref="D40:E40" si="7">SUM(D41:D43)</f>
        <v>0</v>
      </c>
      <c r="E40" s="55">
        <f t="shared" si="7"/>
        <v>0</v>
      </c>
      <c r="F40" s="56" t="str">
        <f t="shared" si="0"/>
        <v>-</v>
      </c>
    </row>
    <row r="41" spans="1:6" ht="12.75" customHeight="1" x14ac:dyDescent="0.2">
      <c r="A41" s="57">
        <v>6161</v>
      </c>
      <c r="B41" s="91" t="s">
        <v>124</v>
      </c>
      <c r="C41" s="54" t="s">
        <v>125</v>
      </c>
      <c r="D41" s="257"/>
      <c r="E41" s="257"/>
      <c r="F41" s="56" t="str">
        <f t="shared" si="0"/>
        <v>-</v>
      </c>
    </row>
    <row r="42" spans="1:6" ht="12.75" customHeight="1" x14ac:dyDescent="0.2">
      <c r="A42" s="57">
        <v>6162</v>
      </c>
      <c r="B42" s="91" t="s">
        <v>126</v>
      </c>
      <c r="C42" s="54" t="s">
        <v>127</v>
      </c>
      <c r="D42" s="257"/>
      <c r="E42" s="257"/>
      <c r="F42" s="56" t="str">
        <f t="shared" si="0"/>
        <v>-</v>
      </c>
    </row>
    <row r="43" spans="1:6" ht="12.75" customHeight="1" x14ac:dyDescent="0.2">
      <c r="A43" s="57">
        <v>6163</v>
      </c>
      <c r="B43" s="91" t="s">
        <v>128</v>
      </c>
      <c r="C43" s="54" t="s">
        <v>129</v>
      </c>
      <c r="D43" s="257"/>
      <c r="E43" s="257"/>
      <c r="F43" s="56" t="str">
        <f t="shared" si="0"/>
        <v>-</v>
      </c>
    </row>
    <row r="44" spans="1:6" ht="12.75" customHeight="1" x14ac:dyDescent="0.2">
      <c r="A44" s="57">
        <v>62</v>
      </c>
      <c r="B44" s="91" t="s">
        <v>130</v>
      </c>
      <c r="C44" s="54" t="s">
        <v>131</v>
      </c>
      <c r="D44" s="55">
        <f t="shared" ref="D44:E44" si="8">D45+D48+D49</f>
        <v>0</v>
      </c>
      <c r="E44" s="55">
        <f t="shared" si="8"/>
        <v>0</v>
      </c>
      <c r="F44" s="56" t="str">
        <f t="shared" si="0"/>
        <v>-</v>
      </c>
    </row>
    <row r="45" spans="1:6" ht="12.75" customHeight="1" x14ac:dyDescent="0.2">
      <c r="A45" s="57">
        <v>621</v>
      </c>
      <c r="B45" s="91" t="s">
        <v>132</v>
      </c>
      <c r="C45" s="54" t="s">
        <v>133</v>
      </c>
      <c r="D45" s="55">
        <f t="shared" ref="D45:E45" si="9">SUM(D46:D47)</f>
        <v>0</v>
      </c>
      <c r="E45" s="55">
        <f t="shared" si="9"/>
        <v>0</v>
      </c>
      <c r="F45" s="56" t="str">
        <f t="shared" si="0"/>
        <v>-</v>
      </c>
    </row>
    <row r="46" spans="1:6" ht="12.75" customHeight="1" x14ac:dyDescent="0.2">
      <c r="A46" s="57">
        <v>6211</v>
      </c>
      <c r="B46" s="91" t="s">
        <v>134</v>
      </c>
      <c r="C46" s="54" t="s">
        <v>135</v>
      </c>
      <c r="D46" s="257"/>
      <c r="E46" s="257"/>
      <c r="F46" s="56" t="str">
        <f t="shared" si="0"/>
        <v>-</v>
      </c>
    </row>
    <row r="47" spans="1:6" ht="12.75" customHeight="1" x14ac:dyDescent="0.2">
      <c r="A47" s="57">
        <v>6212</v>
      </c>
      <c r="B47" s="91" t="s">
        <v>136</v>
      </c>
      <c r="C47" s="54" t="s">
        <v>137</v>
      </c>
      <c r="D47" s="257"/>
      <c r="E47" s="257"/>
      <c r="F47" s="56" t="str">
        <f t="shared" si="0"/>
        <v>-</v>
      </c>
    </row>
    <row r="48" spans="1:6" ht="12.75" customHeight="1" x14ac:dyDescent="0.2">
      <c r="A48" s="57">
        <v>622</v>
      </c>
      <c r="B48" s="91" t="s">
        <v>138</v>
      </c>
      <c r="C48" s="54" t="s">
        <v>139</v>
      </c>
      <c r="D48" s="257"/>
      <c r="E48" s="257"/>
      <c r="F48" s="56" t="str">
        <f t="shared" si="0"/>
        <v>-</v>
      </c>
    </row>
    <row r="49" spans="1:6" ht="12.75" customHeight="1" x14ac:dyDescent="0.2">
      <c r="A49" s="57">
        <v>623</v>
      </c>
      <c r="B49" s="91" t="s">
        <v>140</v>
      </c>
      <c r="C49" s="54" t="s">
        <v>141</v>
      </c>
      <c r="D49" s="257"/>
      <c r="E49" s="257"/>
      <c r="F49" s="56" t="str">
        <f t="shared" si="0"/>
        <v>-</v>
      </c>
    </row>
    <row r="50" spans="1:6" ht="24" x14ac:dyDescent="0.2">
      <c r="A50" s="57">
        <v>63</v>
      </c>
      <c r="B50" s="93" t="s">
        <v>142</v>
      </c>
      <c r="C50" s="54" t="s">
        <v>143</v>
      </c>
      <c r="D50" s="55">
        <f>D51+D54+D59+D62+D65+D68+D71+D74+D77</f>
        <v>4054084</v>
      </c>
      <c r="E50" s="59">
        <f>E51+E54+E59+E62+E65+E68+E71+E74+E77</f>
        <v>3990575.97</v>
      </c>
      <c r="F50" s="56">
        <f t="shared" si="0"/>
        <v>98.433480164693194</v>
      </c>
    </row>
    <row r="51" spans="1:6" ht="12.75" customHeight="1" x14ac:dyDescent="0.2">
      <c r="A51" s="57">
        <v>631</v>
      </c>
      <c r="B51" s="93" t="s">
        <v>144</v>
      </c>
      <c r="C51" s="54" t="s">
        <v>145</v>
      </c>
      <c r="D51" s="55">
        <f t="shared" ref="D51:E51" si="10">D52+D53</f>
        <v>0</v>
      </c>
      <c r="E51" s="55">
        <f t="shared" si="10"/>
        <v>0</v>
      </c>
      <c r="F51" s="56" t="str">
        <f t="shared" si="0"/>
        <v>-</v>
      </c>
    </row>
    <row r="52" spans="1:6" ht="12.75" customHeight="1" x14ac:dyDescent="0.2">
      <c r="A52" s="57">
        <v>6311</v>
      </c>
      <c r="B52" s="93" t="s">
        <v>146</v>
      </c>
      <c r="C52" s="54" t="s">
        <v>147</v>
      </c>
      <c r="D52" s="257"/>
      <c r="E52" s="257"/>
      <c r="F52" s="56" t="str">
        <f t="shared" si="0"/>
        <v>-</v>
      </c>
    </row>
    <row r="53" spans="1:6" ht="12.75" customHeight="1" x14ac:dyDescent="0.2">
      <c r="A53" s="57">
        <v>6312</v>
      </c>
      <c r="B53" s="93" t="s">
        <v>148</v>
      </c>
      <c r="C53" s="54" t="s">
        <v>149</v>
      </c>
      <c r="D53" s="257"/>
      <c r="E53" s="257"/>
      <c r="F53" s="56" t="str">
        <f t="shared" si="0"/>
        <v>-</v>
      </c>
    </row>
    <row r="54" spans="1:6" ht="24" x14ac:dyDescent="0.2">
      <c r="A54" s="57">
        <v>632</v>
      </c>
      <c r="B54" s="93" t="s">
        <v>150</v>
      </c>
      <c r="C54" s="54" t="s">
        <v>151</v>
      </c>
      <c r="D54" s="55">
        <f t="shared" ref="D54:E54" si="11">SUM(D55:D58)</f>
        <v>0</v>
      </c>
      <c r="E54" s="55">
        <f t="shared" si="11"/>
        <v>0</v>
      </c>
      <c r="F54" s="56" t="str">
        <f t="shared" si="0"/>
        <v>-</v>
      </c>
    </row>
    <row r="55" spans="1:6" ht="12.75" customHeight="1" x14ac:dyDescent="0.2">
      <c r="A55" s="57">
        <v>6321</v>
      </c>
      <c r="B55" s="93" t="s">
        <v>152</v>
      </c>
      <c r="C55" s="54" t="s">
        <v>153</v>
      </c>
      <c r="D55" s="257"/>
      <c r="E55" s="257"/>
      <c r="F55" s="56" t="str">
        <f t="shared" si="0"/>
        <v>-</v>
      </c>
    </row>
    <row r="56" spans="1:6" ht="12.75" customHeight="1" x14ac:dyDescent="0.2">
      <c r="A56" s="57">
        <v>6322</v>
      </c>
      <c r="B56" s="93" t="s">
        <v>154</v>
      </c>
      <c r="C56" s="54" t="s">
        <v>155</v>
      </c>
      <c r="D56" s="257"/>
      <c r="E56" s="257"/>
      <c r="F56" s="56" t="str">
        <f t="shared" si="0"/>
        <v>-</v>
      </c>
    </row>
    <row r="57" spans="1:6" ht="12.75" customHeight="1" x14ac:dyDescent="0.2">
      <c r="A57" s="57">
        <v>6323</v>
      </c>
      <c r="B57" s="93" t="s">
        <v>156</v>
      </c>
      <c r="C57" s="54" t="s">
        <v>157</v>
      </c>
      <c r="D57" s="257"/>
      <c r="E57" s="257"/>
      <c r="F57" s="56" t="str">
        <f t="shared" si="0"/>
        <v>-</v>
      </c>
    </row>
    <row r="58" spans="1:6" ht="12.75" customHeight="1" x14ac:dyDescent="0.2">
      <c r="A58" s="57">
        <v>6324</v>
      </c>
      <c r="B58" s="93" t="s">
        <v>158</v>
      </c>
      <c r="C58" s="54" t="s">
        <v>159</v>
      </c>
      <c r="D58" s="257"/>
      <c r="E58" s="257"/>
      <c r="F58" s="56" t="str">
        <f t="shared" si="0"/>
        <v>-</v>
      </c>
    </row>
    <row r="59" spans="1:6" ht="24" x14ac:dyDescent="0.2">
      <c r="A59" s="57">
        <v>633</v>
      </c>
      <c r="B59" s="93" t="s">
        <v>160</v>
      </c>
      <c r="C59" s="54" t="s">
        <v>161</v>
      </c>
      <c r="D59" s="55">
        <f t="shared" ref="D59:E59" si="12">SUM(D60:D61)</f>
        <v>3374588</v>
      </c>
      <c r="E59" s="55">
        <f t="shared" si="12"/>
        <v>3301982.22</v>
      </c>
      <c r="F59" s="56">
        <f t="shared" si="0"/>
        <v>97.848454981763709</v>
      </c>
    </row>
    <row r="60" spans="1:6" ht="24" x14ac:dyDescent="0.2">
      <c r="A60" s="57">
        <v>6331</v>
      </c>
      <c r="B60" s="93" t="s">
        <v>162</v>
      </c>
      <c r="C60" s="54" t="s">
        <v>163</v>
      </c>
      <c r="D60" s="257">
        <v>3054588</v>
      </c>
      <c r="E60" s="257">
        <v>3301982.22</v>
      </c>
      <c r="F60" s="56">
        <f t="shared" si="0"/>
        <v>108.09910272678344</v>
      </c>
    </row>
    <row r="61" spans="1:6" ht="24" x14ac:dyDescent="0.2">
      <c r="A61" s="57">
        <v>6332</v>
      </c>
      <c r="B61" s="93" t="s">
        <v>164</v>
      </c>
      <c r="C61" s="54" t="s">
        <v>165</v>
      </c>
      <c r="D61" s="257">
        <v>320000</v>
      </c>
      <c r="E61" s="257"/>
      <c r="F61" s="56">
        <f t="shared" si="0"/>
        <v>0</v>
      </c>
    </row>
    <row r="62" spans="1:6" ht="12.75" customHeight="1" x14ac:dyDescent="0.2">
      <c r="A62" s="57">
        <v>634</v>
      </c>
      <c r="B62" s="91" t="s">
        <v>166</v>
      </c>
      <c r="C62" s="54" t="s">
        <v>167</v>
      </c>
      <c r="D62" s="55">
        <f t="shared" ref="D62:E62" si="13">SUM(D63:D64)</f>
        <v>208897</v>
      </c>
      <c r="E62" s="55">
        <f t="shared" si="13"/>
        <v>0</v>
      </c>
      <c r="F62" s="56">
        <f t="shared" si="0"/>
        <v>0</v>
      </c>
    </row>
    <row r="63" spans="1:6" ht="12.75" customHeight="1" x14ac:dyDescent="0.2">
      <c r="A63" s="57">
        <v>6341</v>
      </c>
      <c r="B63" s="91" t="s">
        <v>168</v>
      </c>
      <c r="C63" s="54" t="s">
        <v>169</v>
      </c>
      <c r="D63" s="257">
        <v>208897</v>
      </c>
      <c r="E63" s="257"/>
      <c r="F63" s="56">
        <f t="shared" si="0"/>
        <v>0</v>
      </c>
    </row>
    <row r="64" spans="1:6" ht="12.75" customHeight="1" x14ac:dyDescent="0.2">
      <c r="A64" s="57">
        <v>6342</v>
      </c>
      <c r="B64" s="91" t="s">
        <v>170</v>
      </c>
      <c r="C64" s="54" t="s">
        <v>171</v>
      </c>
      <c r="D64" s="257"/>
      <c r="E64" s="257"/>
      <c r="F64" s="56" t="str">
        <f t="shared" si="0"/>
        <v>-</v>
      </c>
    </row>
    <row r="65" spans="1:6" ht="12.75" customHeight="1" x14ac:dyDescent="0.2">
      <c r="A65" s="57">
        <v>635</v>
      </c>
      <c r="B65" s="91" t="s">
        <v>172</v>
      </c>
      <c r="C65" s="54" t="s">
        <v>173</v>
      </c>
      <c r="D65" s="55">
        <f t="shared" ref="D65:E65" si="14">SUM(D66:D67)</f>
        <v>0</v>
      </c>
      <c r="E65" s="55">
        <f t="shared" si="14"/>
        <v>0</v>
      </c>
      <c r="F65" s="56" t="str">
        <f t="shared" si="0"/>
        <v>-</v>
      </c>
    </row>
    <row r="66" spans="1:6" ht="12.75" customHeight="1" x14ac:dyDescent="0.2">
      <c r="A66" s="57">
        <v>6351</v>
      </c>
      <c r="B66" s="91" t="s">
        <v>174</v>
      </c>
      <c r="C66" s="54" t="s">
        <v>175</v>
      </c>
      <c r="D66" s="257"/>
      <c r="E66" s="257"/>
      <c r="F66" s="56" t="str">
        <f t="shared" si="0"/>
        <v>-</v>
      </c>
    </row>
    <row r="67" spans="1:6" ht="12.75" customHeight="1" x14ac:dyDescent="0.2">
      <c r="A67" s="57">
        <v>6352</v>
      </c>
      <c r="B67" s="91" t="s">
        <v>176</v>
      </c>
      <c r="C67" s="54" t="s">
        <v>177</v>
      </c>
      <c r="D67" s="257"/>
      <c r="E67" s="257"/>
      <c r="F67" s="56" t="str">
        <f t="shared" si="0"/>
        <v>-</v>
      </c>
    </row>
    <row r="68" spans="1:6" ht="24" x14ac:dyDescent="0.2">
      <c r="A68" s="57" t="s">
        <v>178</v>
      </c>
      <c r="B68" s="247" t="s">
        <v>179</v>
      </c>
      <c r="C68" s="54" t="s">
        <v>178</v>
      </c>
      <c r="D68" s="55">
        <f t="shared" ref="D68:E68" si="15">SUM(D69:D70)</f>
        <v>0</v>
      </c>
      <c r="E68" s="55">
        <f t="shared" si="15"/>
        <v>0</v>
      </c>
      <c r="F68" s="56" t="str">
        <f t="shared" si="0"/>
        <v>-</v>
      </c>
    </row>
    <row r="69" spans="1:6" ht="12.75" customHeight="1" x14ac:dyDescent="0.2">
      <c r="A69" s="57" t="s">
        <v>180</v>
      </c>
      <c r="B69" s="91" t="s">
        <v>181</v>
      </c>
      <c r="C69" s="54" t="s">
        <v>180</v>
      </c>
      <c r="D69" s="257"/>
      <c r="E69" s="257"/>
      <c r="F69" s="56" t="str">
        <f t="shared" si="0"/>
        <v>-</v>
      </c>
    </row>
    <row r="70" spans="1:6" ht="24" x14ac:dyDescent="0.2">
      <c r="A70" s="57" t="s">
        <v>182</v>
      </c>
      <c r="B70" s="91" t="s">
        <v>183</v>
      </c>
      <c r="C70" s="54" t="s">
        <v>182</v>
      </c>
      <c r="D70" s="257"/>
      <c r="E70" s="257"/>
      <c r="F70" s="56" t="str">
        <f t="shared" si="0"/>
        <v>-</v>
      </c>
    </row>
    <row r="71" spans="1:6" ht="24" x14ac:dyDescent="0.2">
      <c r="A71" s="57" t="s">
        <v>184</v>
      </c>
      <c r="B71" s="91" t="s">
        <v>185</v>
      </c>
      <c r="C71" s="58" t="s">
        <v>184</v>
      </c>
      <c r="D71" s="59">
        <f t="shared" ref="D71:E71" si="16">SUM(D72:D73)</f>
        <v>0</v>
      </c>
      <c r="E71" s="59">
        <f t="shared" si="16"/>
        <v>0</v>
      </c>
      <c r="F71" s="56" t="str">
        <f t="shared" si="0"/>
        <v>-</v>
      </c>
    </row>
    <row r="72" spans="1:6" ht="12.75" customHeight="1" x14ac:dyDescent="0.2">
      <c r="A72" s="57" t="s">
        <v>186</v>
      </c>
      <c r="B72" s="91" t="s">
        <v>187</v>
      </c>
      <c r="C72" s="58" t="s">
        <v>186</v>
      </c>
      <c r="D72" s="257"/>
      <c r="E72" s="257"/>
      <c r="F72" s="56" t="str">
        <f t="shared" si="0"/>
        <v>-</v>
      </c>
    </row>
    <row r="73" spans="1:6" ht="12.75" customHeight="1" x14ac:dyDescent="0.2">
      <c r="A73" s="57" t="s">
        <v>188</v>
      </c>
      <c r="B73" s="91" t="s">
        <v>189</v>
      </c>
      <c r="C73" s="58" t="s">
        <v>188</v>
      </c>
      <c r="D73" s="257"/>
      <c r="E73" s="257"/>
      <c r="F73" s="56" t="str">
        <f t="shared" si="0"/>
        <v>-</v>
      </c>
    </row>
    <row r="74" spans="1:6" ht="12.75" customHeight="1" x14ac:dyDescent="0.2">
      <c r="A74" s="57" t="s">
        <v>190</v>
      </c>
      <c r="B74" s="91" t="s">
        <v>191</v>
      </c>
      <c r="C74" s="54" t="s">
        <v>190</v>
      </c>
      <c r="D74" s="55">
        <f t="shared" ref="D74:E74" si="17">SUM(D75:D76)</f>
        <v>470599</v>
      </c>
      <c r="E74" s="55">
        <f t="shared" si="17"/>
        <v>688593.75</v>
      </c>
      <c r="F74" s="56">
        <f t="shared" si="0"/>
        <v>146.32282474038408</v>
      </c>
    </row>
    <row r="75" spans="1:6" ht="12.75" customHeight="1" x14ac:dyDescent="0.2">
      <c r="A75" s="57" t="s">
        <v>192</v>
      </c>
      <c r="B75" s="91" t="s">
        <v>193</v>
      </c>
      <c r="C75" s="54" t="s">
        <v>192</v>
      </c>
      <c r="D75" s="257"/>
      <c r="E75" s="257"/>
      <c r="F75" s="56" t="str">
        <f t="shared" si="0"/>
        <v>-</v>
      </c>
    </row>
    <row r="76" spans="1:6" ht="12.75" customHeight="1" x14ac:dyDescent="0.2">
      <c r="A76" s="57" t="s">
        <v>194</v>
      </c>
      <c r="B76" s="91" t="s">
        <v>195</v>
      </c>
      <c r="C76" s="54" t="s">
        <v>194</v>
      </c>
      <c r="D76" s="257">
        <v>470599</v>
      </c>
      <c r="E76" s="257">
        <v>688593.75</v>
      </c>
      <c r="F76" s="56">
        <f t="shared" si="0"/>
        <v>146.32282474038408</v>
      </c>
    </row>
    <row r="77" spans="1:6" ht="24" x14ac:dyDescent="0.2">
      <c r="A77" s="57" t="s">
        <v>196</v>
      </c>
      <c r="B77" s="91" t="s">
        <v>197</v>
      </c>
      <c r="C77" s="54" t="s">
        <v>196</v>
      </c>
      <c r="D77" s="55">
        <f t="shared" ref="D77:E77" si="18">SUM(D78:D81)</f>
        <v>0</v>
      </c>
      <c r="E77" s="55">
        <f t="shared" si="18"/>
        <v>0</v>
      </c>
      <c r="F77" s="56" t="str">
        <f t="shared" si="0"/>
        <v>-</v>
      </c>
    </row>
    <row r="78" spans="1:6" ht="12.75" customHeight="1" x14ac:dyDescent="0.2">
      <c r="A78" s="57">
        <v>6391</v>
      </c>
      <c r="B78" s="91" t="s">
        <v>198</v>
      </c>
      <c r="C78" s="54" t="s">
        <v>199</v>
      </c>
      <c r="D78" s="257"/>
      <c r="E78" s="257"/>
      <c r="F78" s="56" t="str">
        <f t="shared" si="0"/>
        <v>-</v>
      </c>
    </row>
    <row r="79" spans="1:6" ht="12.75" customHeight="1" x14ac:dyDescent="0.2">
      <c r="A79" s="57">
        <v>6392</v>
      </c>
      <c r="B79" s="91" t="s">
        <v>200</v>
      </c>
      <c r="C79" s="54" t="s">
        <v>201</v>
      </c>
      <c r="D79" s="257"/>
      <c r="E79" s="257"/>
      <c r="F79" s="56" t="str">
        <f t="shared" si="0"/>
        <v>-</v>
      </c>
    </row>
    <row r="80" spans="1:6" ht="24" x14ac:dyDescent="0.2">
      <c r="A80" s="57">
        <v>6393</v>
      </c>
      <c r="B80" s="91" t="s">
        <v>202</v>
      </c>
      <c r="C80" s="54" t="s">
        <v>203</v>
      </c>
      <c r="D80" s="257"/>
      <c r="E80" s="257"/>
      <c r="F80" s="56" t="str">
        <f t="shared" si="0"/>
        <v>-</v>
      </c>
    </row>
    <row r="81" spans="1:6" ht="24" x14ac:dyDescent="0.2">
      <c r="A81" s="57">
        <v>6394</v>
      </c>
      <c r="B81" s="91" t="s">
        <v>204</v>
      </c>
      <c r="C81" s="54" t="s">
        <v>205</v>
      </c>
      <c r="D81" s="257"/>
      <c r="E81" s="257"/>
      <c r="F81" s="56" t="str">
        <f t="shared" si="0"/>
        <v>-</v>
      </c>
    </row>
    <row r="82" spans="1:6" ht="12.75" customHeight="1" x14ac:dyDescent="0.2">
      <c r="A82" s="57">
        <v>64</v>
      </c>
      <c r="B82" s="91" t="s">
        <v>206</v>
      </c>
      <c r="C82" s="54" t="s">
        <v>207</v>
      </c>
      <c r="D82" s="55">
        <f t="shared" ref="D82:E82" si="19">D83+D91+D98</f>
        <v>188023</v>
      </c>
      <c r="E82" s="55">
        <f t="shared" si="19"/>
        <v>240743.82</v>
      </c>
      <c r="F82" s="56">
        <f t="shared" si="0"/>
        <v>128.03955899012357</v>
      </c>
    </row>
    <row r="83" spans="1:6" ht="12.75" customHeight="1" x14ac:dyDescent="0.2">
      <c r="A83" s="57">
        <v>641</v>
      </c>
      <c r="B83" s="91" t="s">
        <v>208</v>
      </c>
      <c r="C83" s="54" t="s">
        <v>209</v>
      </c>
      <c r="D83" s="55">
        <f t="shared" ref="D83:E83" si="20">SUM(D84:D90)</f>
        <v>14</v>
      </c>
      <c r="E83" s="55">
        <f t="shared" si="20"/>
        <v>12.31</v>
      </c>
      <c r="F83" s="56">
        <f t="shared" si="0"/>
        <v>87.928571428571431</v>
      </c>
    </row>
    <row r="84" spans="1:6" ht="12.75" customHeight="1" x14ac:dyDescent="0.2">
      <c r="A84" s="57">
        <v>6412</v>
      </c>
      <c r="B84" s="91" t="s">
        <v>210</v>
      </c>
      <c r="C84" s="54" t="s">
        <v>211</v>
      </c>
      <c r="D84" s="257"/>
      <c r="E84" s="257"/>
      <c r="F84" s="56" t="str">
        <f t="shared" si="0"/>
        <v>-</v>
      </c>
    </row>
    <row r="85" spans="1:6" ht="12.75" customHeight="1" x14ac:dyDescent="0.2">
      <c r="A85" s="57">
        <v>6413</v>
      </c>
      <c r="B85" s="91" t="s">
        <v>212</v>
      </c>
      <c r="C85" s="54" t="s">
        <v>213</v>
      </c>
      <c r="D85" s="257">
        <v>14</v>
      </c>
      <c r="E85" s="257">
        <v>12.31</v>
      </c>
      <c r="F85" s="56">
        <f t="shared" si="0"/>
        <v>87.928571428571431</v>
      </c>
    </row>
    <row r="86" spans="1:6" ht="12.75" customHeight="1" x14ac:dyDescent="0.2">
      <c r="A86" s="57">
        <v>6414</v>
      </c>
      <c r="B86" s="91" t="s">
        <v>214</v>
      </c>
      <c r="C86" s="54" t="s">
        <v>215</v>
      </c>
      <c r="D86" s="257"/>
      <c r="E86" s="257"/>
      <c r="F86" s="56" t="str">
        <f t="shared" si="0"/>
        <v>-</v>
      </c>
    </row>
    <row r="87" spans="1:6" ht="12.75" customHeight="1" x14ac:dyDescent="0.2">
      <c r="A87" s="57">
        <v>6415</v>
      </c>
      <c r="B87" s="91" t="s">
        <v>216</v>
      </c>
      <c r="C87" s="54" t="s">
        <v>217</v>
      </c>
      <c r="D87" s="257"/>
      <c r="E87" s="257"/>
      <c r="F87" s="56" t="str">
        <f t="shared" si="0"/>
        <v>-</v>
      </c>
    </row>
    <row r="88" spans="1:6" ht="12.75" customHeight="1" x14ac:dyDescent="0.2">
      <c r="A88" s="57">
        <v>6416</v>
      </c>
      <c r="B88" s="91" t="s">
        <v>218</v>
      </c>
      <c r="C88" s="54" t="s">
        <v>219</v>
      </c>
      <c r="D88" s="257"/>
      <c r="E88" s="257"/>
      <c r="F88" s="56" t="str">
        <f t="shared" si="0"/>
        <v>-</v>
      </c>
    </row>
    <row r="89" spans="1:6" ht="24" x14ac:dyDescent="0.2">
      <c r="A89" s="57">
        <v>6417</v>
      </c>
      <c r="B89" s="91" t="s">
        <v>220</v>
      </c>
      <c r="C89" s="54" t="s">
        <v>221</v>
      </c>
      <c r="D89" s="257"/>
      <c r="E89" s="257"/>
      <c r="F89" s="56" t="str">
        <f t="shared" si="0"/>
        <v>-</v>
      </c>
    </row>
    <row r="90" spans="1:6" ht="12.75" customHeight="1" x14ac:dyDescent="0.2">
      <c r="A90" s="57">
        <v>6419</v>
      </c>
      <c r="B90" s="91" t="s">
        <v>222</v>
      </c>
      <c r="C90" s="54" t="s">
        <v>223</v>
      </c>
      <c r="D90" s="257"/>
      <c r="E90" s="257"/>
      <c r="F90" s="56" t="str">
        <f t="shared" si="0"/>
        <v>-</v>
      </c>
    </row>
    <row r="91" spans="1:6" ht="12.75" customHeight="1" x14ac:dyDescent="0.2">
      <c r="A91" s="57">
        <v>642</v>
      </c>
      <c r="B91" s="91" t="s">
        <v>224</v>
      </c>
      <c r="C91" s="54" t="s">
        <v>225</v>
      </c>
      <c r="D91" s="55">
        <f t="shared" ref="D91:E91" si="21">SUM(D92:D97)</f>
        <v>188009</v>
      </c>
      <c r="E91" s="55">
        <f t="shared" si="21"/>
        <v>240731.51</v>
      </c>
      <c r="F91" s="56">
        <f t="shared" si="0"/>
        <v>128.0425458355717</v>
      </c>
    </row>
    <row r="92" spans="1:6" ht="12.75" customHeight="1" x14ac:dyDescent="0.2">
      <c r="A92" s="57">
        <v>6421</v>
      </c>
      <c r="B92" s="91" t="s">
        <v>226</v>
      </c>
      <c r="C92" s="54" t="s">
        <v>227</v>
      </c>
      <c r="D92" s="257"/>
      <c r="E92" s="257"/>
      <c r="F92" s="56" t="str">
        <f t="shared" si="0"/>
        <v>-</v>
      </c>
    </row>
    <row r="93" spans="1:6" ht="12.75" customHeight="1" x14ac:dyDescent="0.2">
      <c r="A93" s="57">
        <v>6422</v>
      </c>
      <c r="B93" s="91" t="s">
        <v>228</v>
      </c>
      <c r="C93" s="54" t="s">
        <v>229</v>
      </c>
      <c r="D93" s="257">
        <v>17279</v>
      </c>
      <c r="E93" s="257">
        <v>46837.78</v>
      </c>
      <c r="F93" s="56">
        <f t="shared" si="0"/>
        <v>271.06765437814687</v>
      </c>
    </row>
    <row r="94" spans="1:6" ht="12.75" customHeight="1" x14ac:dyDescent="0.2">
      <c r="A94" s="57">
        <v>6423</v>
      </c>
      <c r="B94" s="91" t="s">
        <v>230</v>
      </c>
      <c r="C94" s="54" t="s">
        <v>231</v>
      </c>
      <c r="D94" s="257">
        <v>170730</v>
      </c>
      <c r="E94" s="257">
        <v>193893.73</v>
      </c>
      <c r="F94" s="56">
        <f t="shared" si="0"/>
        <v>113.56746324606104</v>
      </c>
    </row>
    <row r="95" spans="1:6" ht="12.75" customHeight="1" x14ac:dyDescent="0.2">
      <c r="A95" s="57">
        <v>6424</v>
      </c>
      <c r="B95" s="91" t="s">
        <v>232</v>
      </c>
      <c r="C95" s="54" t="s">
        <v>233</v>
      </c>
      <c r="D95" s="257"/>
      <c r="E95" s="257"/>
      <c r="F95" s="56" t="str">
        <f t="shared" si="0"/>
        <v>-</v>
      </c>
    </row>
    <row r="96" spans="1:6" ht="12.75" customHeight="1" x14ac:dyDescent="0.2">
      <c r="A96" s="57" t="s">
        <v>234</v>
      </c>
      <c r="B96" s="91" t="s">
        <v>235</v>
      </c>
      <c r="C96" s="54" t="s">
        <v>234</v>
      </c>
      <c r="D96" s="257"/>
      <c r="E96" s="257"/>
      <c r="F96" s="56" t="str">
        <f t="shared" si="0"/>
        <v>-</v>
      </c>
    </row>
    <row r="97" spans="1:6" ht="12.75" customHeight="1" x14ac:dyDescent="0.2">
      <c r="A97" s="57">
        <v>6429</v>
      </c>
      <c r="B97" s="91" t="s">
        <v>236</v>
      </c>
      <c r="C97" s="54" t="s">
        <v>237</v>
      </c>
      <c r="D97" s="257"/>
      <c r="E97" s="257"/>
      <c r="F97" s="56" t="str">
        <f t="shared" si="0"/>
        <v>-</v>
      </c>
    </row>
    <row r="98" spans="1:6" ht="12.75" customHeight="1" x14ac:dyDescent="0.2">
      <c r="A98" s="57">
        <v>643</v>
      </c>
      <c r="B98" s="91" t="s">
        <v>238</v>
      </c>
      <c r="C98" s="54" t="s">
        <v>239</v>
      </c>
      <c r="D98" s="55">
        <f t="shared" ref="D98:E98" si="22">SUM(D99:D105)</f>
        <v>0</v>
      </c>
      <c r="E98" s="55">
        <f t="shared" si="22"/>
        <v>0</v>
      </c>
      <c r="F98" s="56" t="str">
        <f t="shared" si="0"/>
        <v>-</v>
      </c>
    </row>
    <row r="99" spans="1:6" ht="24" x14ac:dyDescent="0.2">
      <c r="A99" s="57">
        <v>6431</v>
      </c>
      <c r="B99" s="91" t="s">
        <v>240</v>
      </c>
      <c r="C99" s="54" t="s">
        <v>241</v>
      </c>
      <c r="D99" s="257"/>
      <c r="E99" s="257"/>
      <c r="F99" s="56" t="str">
        <f t="shared" si="0"/>
        <v>-</v>
      </c>
    </row>
    <row r="100" spans="1:6" ht="24" x14ac:dyDescent="0.2">
      <c r="A100" s="57">
        <v>6432</v>
      </c>
      <c r="B100" s="247" t="s">
        <v>242</v>
      </c>
      <c r="C100" s="54" t="s">
        <v>243</v>
      </c>
      <c r="D100" s="257"/>
      <c r="E100" s="257"/>
      <c r="F100" s="56" t="str">
        <f t="shared" si="0"/>
        <v>-</v>
      </c>
    </row>
    <row r="101" spans="1:6" ht="24" x14ac:dyDescent="0.2">
      <c r="A101" s="57">
        <v>6433</v>
      </c>
      <c r="B101" s="247" t="s">
        <v>244</v>
      </c>
      <c r="C101" s="54" t="s">
        <v>245</v>
      </c>
      <c r="D101" s="257"/>
      <c r="E101" s="257"/>
      <c r="F101" s="56" t="str">
        <f t="shared" si="0"/>
        <v>-</v>
      </c>
    </row>
    <row r="102" spans="1:6" ht="24" x14ac:dyDescent="0.2">
      <c r="A102" s="57">
        <v>6434</v>
      </c>
      <c r="B102" s="91" t="s">
        <v>246</v>
      </c>
      <c r="C102" s="54" t="s">
        <v>247</v>
      </c>
      <c r="D102" s="257"/>
      <c r="E102" s="257"/>
      <c r="F102" s="56" t="str">
        <f t="shared" si="0"/>
        <v>-</v>
      </c>
    </row>
    <row r="103" spans="1:6" ht="24" x14ac:dyDescent="0.2">
      <c r="A103" s="57">
        <v>6435</v>
      </c>
      <c r="B103" s="247" t="s">
        <v>248</v>
      </c>
      <c r="C103" s="54" t="s">
        <v>249</v>
      </c>
      <c r="D103" s="257"/>
      <c r="E103" s="257"/>
      <c r="F103" s="56" t="str">
        <f t="shared" si="0"/>
        <v>-</v>
      </c>
    </row>
    <row r="104" spans="1:6" ht="24" x14ac:dyDescent="0.2">
      <c r="A104" s="57">
        <v>6436</v>
      </c>
      <c r="B104" s="247" t="s">
        <v>250</v>
      </c>
      <c r="C104" s="54" t="s">
        <v>251</v>
      </c>
      <c r="D104" s="257"/>
      <c r="E104" s="257"/>
      <c r="F104" s="56" t="str">
        <f t="shared" si="0"/>
        <v>-</v>
      </c>
    </row>
    <row r="105" spans="1:6" ht="12.75" customHeight="1" x14ac:dyDescent="0.2">
      <c r="A105" s="57">
        <v>6437</v>
      </c>
      <c r="B105" s="91" t="s">
        <v>252</v>
      </c>
      <c r="C105" s="54" t="s">
        <v>253</v>
      </c>
      <c r="D105" s="257"/>
      <c r="E105" s="257"/>
      <c r="F105" s="56" t="str">
        <f t="shared" si="0"/>
        <v>-</v>
      </c>
    </row>
    <row r="106" spans="1:6" ht="24" x14ac:dyDescent="0.2">
      <c r="A106" s="57">
        <v>65</v>
      </c>
      <c r="B106" s="91" t="s">
        <v>254</v>
      </c>
      <c r="C106" s="54" t="s">
        <v>255</v>
      </c>
      <c r="D106" s="55">
        <f t="shared" ref="D106:E106" si="23">D107+D112+D120</f>
        <v>291103</v>
      </c>
      <c r="E106" s="55">
        <f t="shared" si="23"/>
        <v>83694.159999999989</v>
      </c>
      <c r="F106" s="56">
        <f t="shared" si="0"/>
        <v>28.750703359292068</v>
      </c>
    </row>
    <row r="107" spans="1:6" ht="12.75" customHeight="1" x14ac:dyDescent="0.2">
      <c r="A107" s="57">
        <v>651</v>
      </c>
      <c r="B107" s="91" t="s">
        <v>256</v>
      </c>
      <c r="C107" s="54" t="s">
        <v>257</v>
      </c>
      <c r="D107" s="55">
        <f t="shared" ref="D107:E107" si="24">SUM(D108:D111)</f>
        <v>0</v>
      </c>
      <c r="E107" s="55">
        <f t="shared" si="24"/>
        <v>30.68</v>
      </c>
      <c r="F107" s="56" t="str">
        <f t="shared" si="0"/>
        <v>-</v>
      </c>
    </row>
    <row r="108" spans="1:6" ht="12.75" customHeight="1" x14ac:dyDescent="0.2">
      <c r="A108" s="57">
        <v>6511</v>
      </c>
      <c r="B108" s="91" t="s">
        <v>258</v>
      </c>
      <c r="C108" s="54" t="s">
        <v>259</v>
      </c>
      <c r="D108" s="257"/>
      <c r="E108" s="257"/>
      <c r="F108" s="56" t="str">
        <f t="shared" si="0"/>
        <v>-</v>
      </c>
    </row>
    <row r="109" spans="1:6" ht="12.75" customHeight="1" x14ac:dyDescent="0.2">
      <c r="A109" s="57">
        <v>6512</v>
      </c>
      <c r="B109" s="91" t="s">
        <v>260</v>
      </c>
      <c r="C109" s="54" t="s">
        <v>261</v>
      </c>
      <c r="D109" s="257"/>
      <c r="E109" s="257"/>
      <c r="F109" s="56" t="str">
        <f t="shared" si="0"/>
        <v>-</v>
      </c>
    </row>
    <row r="110" spans="1:6" ht="12.75" customHeight="1" x14ac:dyDescent="0.2">
      <c r="A110" s="57">
        <v>6513</v>
      </c>
      <c r="B110" s="91" t="s">
        <v>262</v>
      </c>
      <c r="C110" s="54" t="s">
        <v>263</v>
      </c>
      <c r="D110" s="257"/>
      <c r="E110" s="257">
        <v>30.68</v>
      </c>
      <c r="F110" s="56" t="str">
        <f t="shared" si="0"/>
        <v>-</v>
      </c>
    </row>
    <row r="111" spans="1:6" ht="12.75" customHeight="1" x14ac:dyDescent="0.2">
      <c r="A111" s="57">
        <v>6514</v>
      </c>
      <c r="B111" s="91" t="s">
        <v>264</v>
      </c>
      <c r="C111" s="54" t="s">
        <v>265</v>
      </c>
      <c r="D111" s="257"/>
      <c r="E111" s="257"/>
      <c r="F111" s="56" t="str">
        <f t="shared" si="0"/>
        <v>-</v>
      </c>
    </row>
    <row r="112" spans="1:6" ht="12.75" customHeight="1" x14ac:dyDescent="0.2">
      <c r="A112" s="57">
        <v>652</v>
      </c>
      <c r="B112" s="91" t="s">
        <v>266</v>
      </c>
      <c r="C112" s="54" t="s">
        <v>267</v>
      </c>
      <c r="D112" s="55">
        <f t="shared" ref="D112:E112" si="25">SUM(D113:D119)</f>
        <v>3528</v>
      </c>
      <c r="E112" s="55">
        <f t="shared" si="25"/>
        <v>870.61</v>
      </c>
      <c r="F112" s="56">
        <f t="shared" si="0"/>
        <v>24.67715419501134</v>
      </c>
    </row>
    <row r="113" spans="1:6" ht="12.75" customHeight="1" x14ac:dyDescent="0.2">
      <c r="A113" s="57">
        <v>6521</v>
      </c>
      <c r="B113" s="91" t="s">
        <v>268</v>
      </c>
      <c r="C113" s="54" t="s">
        <v>269</v>
      </c>
      <c r="D113" s="257"/>
      <c r="E113" s="257"/>
      <c r="F113" s="56" t="str">
        <f t="shared" si="0"/>
        <v>-</v>
      </c>
    </row>
    <row r="114" spans="1:6" ht="12.75" customHeight="1" x14ac:dyDescent="0.2">
      <c r="A114" s="57">
        <v>6522</v>
      </c>
      <c r="B114" s="91" t="s">
        <v>270</v>
      </c>
      <c r="C114" s="54" t="s">
        <v>271</v>
      </c>
      <c r="D114" s="257">
        <v>443</v>
      </c>
      <c r="E114" s="257">
        <v>91.47</v>
      </c>
      <c r="F114" s="56">
        <f t="shared" si="0"/>
        <v>20.64785553047404</v>
      </c>
    </row>
    <row r="115" spans="1:6" ht="12.75" customHeight="1" x14ac:dyDescent="0.2">
      <c r="A115" s="57">
        <v>6524</v>
      </c>
      <c r="B115" s="91" t="s">
        <v>272</v>
      </c>
      <c r="C115" s="54" t="s">
        <v>273</v>
      </c>
      <c r="D115" s="257">
        <v>1281</v>
      </c>
      <c r="E115" s="257">
        <v>779.14</v>
      </c>
      <c r="F115" s="56">
        <f t="shared" si="0"/>
        <v>60.822794691647154</v>
      </c>
    </row>
    <row r="116" spans="1:6" ht="12.75" customHeight="1" x14ac:dyDescent="0.2">
      <c r="A116" s="57">
        <v>6525</v>
      </c>
      <c r="B116" s="91" t="s">
        <v>274</v>
      </c>
      <c r="C116" s="54" t="s">
        <v>275</v>
      </c>
      <c r="D116" s="257"/>
      <c r="E116" s="257"/>
      <c r="F116" s="56" t="str">
        <f t="shared" si="0"/>
        <v>-</v>
      </c>
    </row>
    <row r="117" spans="1:6" ht="12.75" customHeight="1" x14ac:dyDescent="0.2">
      <c r="A117" s="57">
        <v>6526</v>
      </c>
      <c r="B117" s="91" t="s">
        <v>276</v>
      </c>
      <c r="C117" s="54" t="s">
        <v>277</v>
      </c>
      <c r="D117" s="257">
        <v>1804</v>
      </c>
      <c r="E117" s="257"/>
      <c r="F117" s="56">
        <f t="shared" si="0"/>
        <v>0</v>
      </c>
    </row>
    <row r="118" spans="1:6" ht="12.75" customHeight="1" x14ac:dyDescent="0.2">
      <c r="A118" s="57">
        <v>6527</v>
      </c>
      <c r="B118" s="91" t="s">
        <v>278</v>
      </c>
      <c r="C118" s="54" t="s">
        <v>279</v>
      </c>
      <c r="D118" s="257"/>
      <c r="E118" s="257"/>
      <c r="F118" s="56" t="str">
        <f t="shared" si="0"/>
        <v>-</v>
      </c>
    </row>
    <row r="119" spans="1:6" ht="24" x14ac:dyDescent="0.2">
      <c r="A119" s="57" t="s">
        <v>280</v>
      </c>
      <c r="B119" s="247" t="s">
        <v>281</v>
      </c>
      <c r="C119" s="54" t="s">
        <v>280</v>
      </c>
      <c r="D119" s="257"/>
      <c r="E119" s="257"/>
      <c r="F119" s="56" t="str">
        <f t="shared" si="0"/>
        <v>-</v>
      </c>
    </row>
    <row r="120" spans="1:6" ht="12.75" customHeight="1" x14ac:dyDescent="0.2">
      <c r="A120" s="57">
        <v>653</v>
      </c>
      <c r="B120" s="91" t="s">
        <v>282</v>
      </c>
      <c r="C120" s="54" t="s">
        <v>283</v>
      </c>
      <c r="D120" s="55">
        <f t="shared" ref="D120:E120" si="26">SUM(D121:D123)</f>
        <v>287575</v>
      </c>
      <c r="E120" s="55">
        <f t="shared" si="26"/>
        <v>82792.87</v>
      </c>
      <c r="F120" s="56">
        <f t="shared" si="0"/>
        <v>28.790009562722769</v>
      </c>
    </row>
    <row r="121" spans="1:6" ht="12.75" customHeight="1" x14ac:dyDescent="0.2">
      <c r="A121" s="57">
        <v>6531</v>
      </c>
      <c r="B121" s="91" t="s">
        <v>284</v>
      </c>
      <c r="C121" s="54" t="s">
        <v>285</v>
      </c>
      <c r="D121" s="257">
        <v>3695</v>
      </c>
      <c r="E121" s="257"/>
      <c r="F121" s="56">
        <f t="shared" si="0"/>
        <v>0</v>
      </c>
    </row>
    <row r="122" spans="1:6" ht="12.75" customHeight="1" x14ac:dyDescent="0.2">
      <c r="A122" s="57">
        <v>6532</v>
      </c>
      <c r="B122" s="91" t="s">
        <v>286</v>
      </c>
      <c r="C122" s="54" t="s">
        <v>287</v>
      </c>
      <c r="D122" s="257">
        <v>283880</v>
      </c>
      <c r="E122" s="257">
        <v>82792.87</v>
      </c>
      <c r="F122" s="56">
        <f t="shared" si="0"/>
        <v>29.164742144568123</v>
      </c>
    </row>
    <row r="123" spans="1:6" ht="12.75" customHeight="1" x14ac:dyDescent="0.2">
      <c r="A123" s="57">
        <v>6533</v>
      </c>
      <c r="B123" s="91" t="s">
        <v>288</v>
      </c>
      <c r="C123" s="54" t="s">
        <v>289</v>
      </c>
      <c r="D123" s="257"/>
      <c r="E123" s="257"/>
      <c r="F123" s="56" t="str">
        <f t="shared" si="0"/>
        <v>-</v>
      </c>
    </row>
    <row r="124" spans="1:6" ht="24" x14ac:dyDescent="0.2">
      <c r="A124" s="57">
        <v>66</v>
      </c>
      <c r="B124" s="246" t="s">
        <v>290</v>
      </c>
      <c r="C124" s="54" t="s">
        <v>291</v>
      </c>
      <c r="D124" s="55">
        <f t="shared" ref="D124:E124" si="27">D125+D128</f>
        <v>100000</v>
      </c>
      <c r="E124" s="55">
        <f t="shared" si="27"/>
        <v>0</v>
      </c>
      <c r="F124" s="56">
        <f t="shared" si="0"/>
        <v>0</v>
      </c>
    </row>
    <row r="125" spans="1:6" ht="12.75" customHeight="1" x14ac:dyDescent="0.2">
      <c r="A125" s="57">
        <v>661</v>
      </c>
      <c r="B125" s="93" t="s">
        <v>292</v>
      </c>
      <c r="C125" s="54" t="s">
        <v>293</v>
      </c>
      <c r="D125" s="55">
        <f t="shared" ref="D125:E125" si="28">SUM(D126:D127)</f>
        <v>0</v>
      </c>
      <c r="E125" s="55">
        <f t="shared" si="28"/>
        <v>0</v>
      </c>
      <c r="F125" s="56" t="str">
        <f t="shared" si="0"/>
        <v>-</v>
      </c>
    </row>
    <row r="126" spans="1:6" ht="12.75" customHeight="1" x14ac:dyDescent="0.2">
      <c r="A126" s="57">
        <v>6614</v>
      </c>
      <c r="B126" s="93" t="s">
        <v>294</v>
      </c>
      <c r="C126" s="54" t="s">
        <v>295</v>
      </c>
      <c r="D126" s="257"/>
      <c r="E126" s="257"/>
      <c r="F126" s="56" t="str">
        <f t="shared" si="0"/>
        <v>-</v>
      </c>
    </row>
    <row r="127" spans="1:6" ht="12.75" customHeight="1" x14ac:dyDescent="0.2">
      <c r="A127" s="57">
        <v>6615</v>
      </c>
      <c r="B127" s="93" t="s">
        <v>296</v>
      </c>
      <c r="C127" s="54" t="s">
        <v>297</v>
      </c>
      <c r="D127" s="257"/>
      <c r="E127" s="257"/>
      <c r="F127" s="56" t="str">
        <f t="shared" si="0"/>
        <v>-</v>
      </c>
    </row>
    <row r="128" spans="1:6" ht="24" x14ac:dyDescent="0.2">
      <c r="A128" s="57">
        <v>663</v>
      </c>
      <c r="B128" s="246" t="s">
        <v>298</v>
      </c>
      <c r="C128" s="54" t="s">
        <v>299</v>
      </c>
      <c r="D128" s="55">
        <f t="shared" ref="D128:E128" si="29">SUM(D129:D132)</f>
        <v>100000</v>
      </c>
      <c r="E128" s="55">
        <f t="shared" si="29"/>
        <v>0</v>
      </c>
      <c r="F128" s="56">
        <f t="shared" si="0"/>
        <v>0</v>
      </c>
    </row>
    <row r="129" spans="1:6" ht="12.75" customHeight="1" x14ac:dyDescent="0.2">
      <c r="A129" s="57">
        <v>6631</v>
      </c>
      <c r="B129" s="93" t="s">
        <v>300</v>
      </c>
      <c r="C129" s="54" t="s">
        <v>301</v>
      </c>
      <c r="D129" s="257"/>
      <c r="E129" s="257"/>
      <c r="F129" s="56" t="str">
        <f t="shared" si="0"/>
        <v>-</v>
      </c>
    </row>
    <row r="130" spans="1:6" ht="12.75" customHeight="1" x14ac:dyDescent="0.2">
      <c r="A130" s="57">
        <v>6632</v>
      </c>
      <c r="B130" s="247" t="s">
        <v>302</v>
      </c>
      <c r="C130" s="54" t="s">
        <v>303</v>
      </c>
      <c r="D130" s="257">
        <v>100000</v>
      </c>
      <c r="E130" s="257"/>
      <c r="F130" s="56">
        <f t="shared" si="0"/>
        <v>0</v>
      </c>
    </row>
    <row r="131" spans="1:6" ht="24" x14ac:dyDescent="0.2">
      <c r="A131" s="57" t="s">
        <v>304</v>
      </c>
      <c r="B131" s="247" t="s">
        <v>305</v>
      </c>
      <c r="C131" s="58" t="s">
        <v>304</v>
      </c>
      <c r="D131" s="257"/>
      <c r="E131" s="257"/>
      <c r="F131" s="56" t="str">
        <f t="shared" si="0"/>
        <v>-</v>
      </c>
    </row>
    <row r="132" spans="1:6" ht="24" x14ac:dyDescent="0.2">
      <c r="A132" s="57" t="s">
        <v>306</v>
      </c>
      <c r="B132" s="247" t="s">
        <v>307</v>
      </c>
      <c r="C132" s="58" t="s">
        <v>306</v>
      </c>
      <c r="D132" s="257"/>
      <c r="E132" s="257"/>
      <c r="F132" s="56" t="str">
        <f>IF(D132&lt;&gt;0,IF(E132/D132&gt;=100,"&gt;&gt;100",E132/D132*100),"-")</f>
        <v>-</v>
      </c>
    </row>
    <row r="133" spans="1:6" ht="24" x14ac:dyDescent="0.2">
      <c r="A133" s="57">
        <v>67</v>
      </c>
      <c r="B133" s="247" t="s">
        <v>308</v>
      </c>
      <c r="C133" s="54" t="s">
        <v>309</v>
      </c>
      <c r="D133" s="55">
        <f t="shared" ref="D133:E133" si="30">D134+D138</f>
        <v>0</v>
      </c>
      <c r="E133" s="55">
        <f t="shared" si="30"/>
        <v>0</v>
      </c>
      <c r="F133" s="56" t="str">
        <f t="shared" ref="F133:F223" si="31">IF(D133&lt;&gt;0,IF(E133/D133&gt;=100,"&gt;&gt;100",E133/D133*100),"-")</f>
        <v>-</v>
      </c>
    </row>
    <row r="134" spans="1:6" ht="24" x14ac:dyDescent="0.2">
      <c r="A134" s="57">
        <v>671</v>
      </c>
      <c r="B134" s="247" t="s">
        <v>310</v>
      </c>
      <c r="C134" s="54" t="s">
        <v>311</v>
      </c>
      <c r="D134" s="55">
        <f t="shared" ref="D134:E134" si="32">SUM(D135:D137)</f>
        <v>0</v>
      </c>
      <c r="E134" s="55">
        <f t="shared" si="32"/>
        <v>0</v>
      </c>
      <c r="F134" s="56" t="str">
        <f t="shared" si="31"/>
        <v>-</v>
      </c>
    </row>
    <row r="135" spans="1:6" ht="12.75" customHeight="1" x14ac:dyDescent="0.2">
      <c r="A135" s="57">
        <v>6711</v>
      </c>
      <c r="B135" s="91" t="s">
        <v>312</v>
      </c>
      <c r="C135" s="54" t="s">
        <v>313</v>
      </c>
      <c r="D135" s="257"/>
      <c r="E135" s="257"/>
      <c r="F135" s="56" t="str">
        <f t="shared" si="31"/>
        <v>-</v>
      </c>
    </row>
    <row r="136" spans="1:6" ht="24" x14ac:dyDescent="0.2">
      <c r="A136" s="57">
        <v>6712</v>
      </c>
      <c r="B136" s="247" t="s">
        <v>314</v>
      </c>
      <c r="C136" s="54" t="s">
        <v>315</v>
      </c>
      <c r="D136" s="257"/>
      <c r="E136" s="257"/>
      <c r="F136" s="56" t="str">
        <f t="shared" si="31"/>
        <v>-</v>
      </c>
    </row>
    <row r="137" spans="1:6" ht="24" x14ac:dyDescent="0.2">
      <c r="A137" s="57" t="s">
        <v>316</v>
      </c>
      <c r="B137" s="91" t="s">
        <v>317</v>
      </c>
      <c r="C137" s="54" t="s">
        <v>316</v>
      </c>
      <c r="D137" s="257"/>
      <c r="E137" s="257"/>
      <c r="F137" s="56" t="str">
        <f t="shared" si="31"/>
        <v>-</v>
      </c>
    </row>
    <row r="138" spans="1:6" ht="12.75" customHeight="1" x14ac:dyDescent="0.2">
      <c r="A138" s="57" t="s">
        <v>318</v>
      </c>
      <c r="B138" s="91" t="s">
        <v>319</v>
      </c>
      <c r="C138" s="54" t="s">
        <v>318</v>
      </c>
      <c r="D138" s="257"/>
      <c r="E138" s="257"/>
      <c r="F138" s="56" t="str">
        <f t="shared" si="31"/>
        <v>-</v>
      </c>
    </row>
    <row r="139" spans="1:6" ht="12.75" customHeight="1" x14ac:dyDescent="0.2">
      <c r="A139" s="57">
        <v>68</v>
      </c>
      <c r="B139" s="91" t="s">
        <v>320</v>
      </c>
      <c r="C139" s="54" t="s">
        <v>321</v>
      </c>
      <c r="D139" s="55">
        <f t="shared" ref="D139:E139" si="33">D140+D150</f>
        <v>0</v>
      </c>
      <c r="E139" s="55">
        <f t="shared" si="33"/>
        <v>0</v>
      </c>
      <c r="F139" s="56" t="str">
        <f t="shared" si="31"/>
        <v>-</v>
      </c>
    </row>
    <row r="140" spans="1:6" ht="12.75" customHeight="1" x14ac:dyDescent="0.2">
      <c r="A140" s="57">
        <v>681</v>
      </c>
      <c r="B140" s="91" t="s">
        <v>322</v>
      </c>
      <c r="C140" s="54" t="s">
        <v>323</v>
      </c>
      <c r="D140" s="55">
        <f t="shared" ref="D140:E140" si="34">SUM(D141:D149)</f>
        <v>0</v>
      </c>
      <c r="E140" s="55">
        <f t="shared" si="34"/>
        <v>0</v>
      </c>
      <c r="F140" s="56" t="str">
        <f t="shared" si="31"/>
        <v>-</v>
      </c>
    </row>
    <row r="141" spans="1:6" ht="12.75" customHeight="1" x14ac:dyDescent="0.2">
      <c r="A141" s="57">
        <v>6811</v>
      </c>
      <c r="B141" s="91" t="s">
        <v>324</v>
      </c>
      <c r="C141" s="54" t="s">
        <v>325</v>
      </c>
      <c r="D141" s="257"/>
      <c r="E141" s="257"/>
      <c r="F141" s="56" t="str">
        <f t="shared" si="31"/>
        <v>-</v>
      </c>
    </row>
    <row r="142" spans="1:6" ht="12.75" customHeight="1" x14ac:dyDescent="0.2">
      <c r="A142" s="57">
        <v>6812</v>
      </c>
      <c r="B142" s="91" t="s">
        <v>326</v>
      </c>
      <c r="C142" s="54" t="s">
        <v>327</v>
      </c>
      <c r="D142" s="257"/>
      <c r="E142" s="257"/>
      <c r="F142" s="56" t="str">
        <f t="shared" si="31"/>
        <v>-</v>
      </c>
    </row>
    <row r="143" spans="1:6" ht="12.75" customHeight="1" x14ac:dyDescent="0.2">
      <c r="A143" s="57">
        <v>6813</v>
      </c>
      <c r="B143" s="91" t="s">
        <v>328</v>
      </c>
      <c r="C143" s="54" t="s">
        <v>329</v>
      </c>
      <c r="D143" s="257"/>
      <c r="E143" s="257"/>
      <c r="F143" s="56" t="str">
        <f t="shared" si="31"/>
        <v>-</v>
      </c>
    </row>
    <row r="144" spans="1:6" ht="12.75" customHeight="1" x14ac:dyDescent="0.2">
      <c r="A144" s="57">
        <v>6814</v>
      </c>
      <c r="B144" s="91" t="s">
        <v>330</v>
      </c>
      <c r="C144" s="54" t="s">
        <v>331</v>
      </c>
      <c r="D144" s="257"/>
      <c r="E144" s="257"/>
      <c r="F144" s="56" t="str">
        <f t="shared" si="31"/>
        <v>-</v>
      </c>
    </row>
    <row r="145" spans="1:6" ht="12.75" customHeight="1" x14ac:dyDescent="0.2">
      <c r="A145" s="57">
        <v>6815</v>
      </c>
      <c r="B145" s="91" t="s">
        <v>332</v>
      </c>
      <c r="C145" s="54" t="s">
        <v>333</v>
      </c>
      <c r="D145" s="257"/>
      <c r="E145" s="257"/>
      <c r="F145" s="56" t="str">
        <f t="shared" si="31"/>
        <v>-</v>
      </c>
    </row>
    <row r="146" spans="1:6" ht="12.75" customHeight="1" x14ac:dyDescent="0.2">
      <c r="A146" s="57">
        <v>6816</v>
      </c>
      <c r="B146" s="91" t="s">
        <v>334</v>
      </c>
      <c r="C146" s="54" t="s">
        <v>335</v>
      </c>
      <c r="D146" s="257"/>
      <c r="E146" s="257"/>
      <c r="F146" s="56" t="str">
        <f t="shared" si="31"/>
        <v>-</v>
      </c>
    </row>
    <row r="147" spans="1:6" ht="12.75" customHeight="1" x14ac:dyDescent="0.2">
      <c r="A147" s="57">
        <v>6817</v>
      </c>
      <c r="B147" s="91" t="s">
        <v>336</v>
      </c>
      <c r="C147" s="54" t="s">
        <v>337</v>
      </c>
      <c r="D147" s="257"/>
      <c r="E147" s="257"/>
      <c r="F147" s="56" t="str">
        <f t="shared" si="31"/>
        <v>-</v>
      </c>
    </row>
    <row r="148" spans="1:6" ht="12.75" customHeight="1" x14ac:dyDescent="0.2">
      <c r="A148" s="57">
        <v>6818</v>
      </c>
      <c r="B148" s="91" t="s">
        <v>338</v>
      </c>
      <c r="C148" s="54" t="s">
        <v>339</v>
      </c>
      <c r="D148" s="257"/>
      <c r="E148" s="257"/>
      <c r="F148" s="56" t="str">
        <f t="shared" si="31"/>
        <v>-</v>
      </c>
    </row>
    <row r="149" spans="1:6" ht="12.75" customHeight="1" x14ac:dyDescent="0.2">
      <c r="A149" s="57">
        <v>6819</v>
      </c>
      <c r="B149" s="91" t="s">
        <v>340</v>
      </c>
      <c r="C149" s="54" t="s">
        <v>341</v>
      </c>
      <c r="D149" s="257"/>
      <c r="E149" s="257"/>
      <c r="F149" s="56" t="str">
        <f t="shared" si="31"/>
        <v>-</v>
      </c>
    </row>
    <row r="150" spans="1:6" ht="12.75" customHeight="1" x14ac:dyDescent="0.2">
      <c r="A150" s="57">
        <v>683</v>
      </c>
      <c r="B150" s="91" t="s">
        <v>342</v>
      </c>
      <c r="C150" s="54" t="s">
        <v>343</v>
      </c>
      <c r="D150" s="257"/>
      <c r="E150" s="257"/>
      <c r="F150" s="56" t="str">
        <f t="shared" si="31"/>
        <v>-</v>
      </c>
    </row>
    <row r="151" spans="1:6" ht="12.75" customHeight="1" x14ac:dyDescent="0.2">
      <c r="A151" s="57">
        <v>3</v>
      </c>
      <c r="B151" s="91" t="s">
        <v>344</v>
      </c>
      <c r="C151" s="54" t="s">
        <v>52</v>
      </c>
      <c r="D151" s="55">
        <f t="shared" ref="D151:E151" si="35">D152+D163+D196+D215+D224+D252+D263</f>
        <v>4505565</v>
      </c>
      <c r="E151" s="55">
        <f t="shared" si="35"/>
        <v>3362041.4299999997</v>
      </c>
      <c r="F151" s="56">
        <f t="shared" si="31"/>
        <v>74.619752017782446</v>
      </c>
    </row>
    <row r="152" spans="1:6" ht="12.75" customHeight="1" x14ac:dyDescent="0.2">
      <c r="A152" s="57">
        <v>31</v>
      </c>
      <c r="B152" s="91" t="s">
        <v>345</v>
      </c>
      <c r="C152" s="54" t="s">
        <v>346</v>
      </c>
      <c r="D152" s="55">
        <f t="shared" ref="D152:E152" si="36">D153+D158+D159</f>
        <v>1144139</v>
      </c>
      <c r="E152" s="55">
        <f t="shared" si="36"/>
        <v>760275.49</v>
      </c>
      <c r="F152" s="56">
        <f t="shared" si="31"/>
        <v>66.44957387170615</v>
      </c>
    </row>
    <row r="153" spans="1:6" ht="12.75" customHeight="1" x14ac:dyDescent="0.2">
      <c r="A153" s="57">
        <v>311</v>
      </c>
      <c r="B153" s="91" t="s">
        <v>347</v>
      </c>
      <c r="C153" s="54" t="s">
        <v>348</v>
      </c>
      <c r="D153" s="55">
        <f t="shared" ref="D153:E153" si="37">SUM(D154:D157)</f>
        <v>958187</v>
      </c>
      <c r="E153" s="55">
        <f t="shared" si="37"/>
        <v>628365.80000000005</v>
      </c>
      <c r="F153" s="56">
        <f t="shared" si="31"/>
        <v>65.578618787355708</v>
      </c>
    </row>
    <row r="154" spans="1:6" ht="12.75" customHeight="1" x14ac:dyDescent="0.2">
      <c r="A154" s="57">
        <v>3111</v>
      </c>
      <c r="B154" s="91" t="s">
        <v>349</v>
      </c>
      <c r="C154" s="54" t="s">
        <v>350</v>
      </c>
      <c r="D154" s="257">
        <v>955656</v>
      </c>
      <c r="E154" s="257">
        <v>628365.80000000005</v>
      </c>
      <c r="F154" s="56">
        <f t="shared" si="31"/>
        <v>65.75229999079167</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v>2531</v>
      </c>
      <c r="E156" s="257"/>
      <c r="F156" s="56">
        <f t="shared" si="31"/>
        <v>0</v>
      </c>
    </row>
    <row r="157" spans="1:6" ht="12.75" customHeight="1" x14ac:dyDescent="0.2">
      <c r="A157" s="57">
        <v>3114</v>
      </c>
      <c r="B157" s="91" t="s">
        <v>355</v>
      </c>
      <c r="C157" s="54" t="s">
        <v>356</v>
      </c>
      <c r="D157" s="257"/>
      <c r="E157" s="257"/>
      <c r="F157" s="56" t="str">
        <f t="shared" si="31"/>
        <v>-</v>
      </c>
    </row>
    <row r="158" spans="1:6" ht="12.75" customHeight="1" x14ac:dyDescent="0.2">
      <c r="A158" s="57">
        <v>312</v>
      </c>
      <c r="B158" s="91" t="s">
        <v>357</v>
      </c>
      <c r="C158" s="54" t="s">
        <v>358</v>
      </c>
      <c r="D158" s="257">
        <v>30851</v>
      </c>
      <c r="E158" s="257">
        <v>28229.34</v>
      </c>
      <c r="F158" s="56">
        <f t="shared" si="31"/>
        <v>91.502187935561238</v>
      </c>
    </row>
    <row r="159" spans="1:6" ht="12.75" customHeight="1" x14ac:dyDescent="0.2">
      <c r="A159" s="57">
        <v>313</v>
      </c>
      <c r="B159" s="91" t="s">
        <v>359</v>
      </c>
      <c r="C159" s="54" t="s">
        <v>360</v>
      </c>
      <c r="D159" s="55">
        <f t="shared" ref="D159:E159" si="38">SUM(D160:D162)</f>
        <v>155101</v>
      </c>
      <c r="E159" s="55">
        <f t="shared" si="38"/>
        <v>103680.35</v>
      </c>
      <c r="F159" s="56">
        <f t="shared" si="31"/>
        <v>66.846990025854126</v>
      </c>
    </row>
    <row r="160" spans="1:6" ht="12.75" customHeight="1" x14ac:dyDescent="0.2">
      <c r="A160" s="57">
        <v>3131</v>
      </c>
      <c r="B160" s="91" t="s">
        <v>138</v>
      </c>
      <c r="C160" s="54" t="s">
        <v>361</v>
      </c>
      <c r="D160" s="257"/>
      <c r="E160" s="257"/>
      <c r="F160" s="56" t="str">
        <f t="shared" si="31"/>
        <v>-</v>
      </c>
    </row>
    <row r="161" spans="1:6" ht="12.75" customHeight="1" x14ac:dyDescent="0.2">
      <c r="A161" s="57">
        <v>3132</v>
      </c>
      <c r="B161" s="91" t="s">
        <v>362</v>
      </c>
      <c r="C161" s="54" t="s">
        <v>363</v>
      </c>
      <c r="D161" s="257">
        <v>155101</v>
      </c>
      <c r="E161" s="257">
        <v>103680.35</v>
      </c>
      <c r="F161" s="56">
        <f t="shared" si="31"/>
        <v>66.846990025854126</v>
      </c>
    </row>
    <row r="162" spans="1:6" ht="12.75" customHeight="1" x14ac:dyDescent="0.2">
      <c r="A162" s="57">
        <v>3133</v>
      </c>
      <c r="B162" s="91" t="s">
        <v>364</v>
      </c>
      <c r="C162" s="54" t="s">
        <v>365</v>
      </c>
      <c r="D162" s="257"/>
      <c r="E162" s="257"/>
      <c r="F162" s="56" t="str">
        <f t="shared" si="31"/>
        <v>-</v>
      </c>
    </row>
    <row r="163" spans="1:6" ht="12.75" customHeight="1" x14ac:dyDescent="0.2">
      <c r="A163" s="57">
        <v>32</v>
      </c>
      <c r="B163" s="91" t="s">
        <v>366</v>
      </c>
      <c r="C163" s="54" t="s">
        <v>367</v>
      </c>
      <c r="D163" s="55">
        <f t="shared" ref="D163:E163" si="39">D164+D169+D177+D187+D188</f>
        <v>2680588</v>
      </c>
      <c r="E163" s="55">
        <f t="shared" si="39"/>
        <v>1865449.8199999998</v>
      </c>
      <c r="F163" s="56">
        <f t="shared" si="31"/>
        <v>69.591068079093091</v>
      </c>
    </row>
    <row r="164" spans="1:6" ht="12.75" customHeight="1" x14ac:dyDescent="0.2">
      <c r="A164" s="57">
        <v>321</v>
      </c>
      <c r="B164" s="91" t="s">
        <v>368</v>
      </c>
      <c r="C164" s="54" t="s">
        <v>369</v>
      </c>
      <c r="D164" s="55">
        <f t="shared" ref="D164:E164" si="40">SUM(D165:D168)</f>
        <v>73751</v>
      </c>
      <c r="E164" s="55">
        <f t="shared" si="40"/>
        <v>42797.07</v>
      </c>
      <c r="F164" s="56">
        <f t="shared" si="31"/>
        <v>58.029138587951344</v>
      </c>
    </row>
    <row r="165" spans="1:6" ht="12.75" customHeight="1" x14ac:dyDescent="0.2">
      <c r="A165" s="57">
        <v>3211</v>
      </c>
      <c r="B165" s="91" t="s">
        <v>370</v>
      </c>
      <c r="C165" s="54" t="s">
        <v>371</v>
      </c>
      <c r="D165" s="257">
        <v>11429</v>
      </c>
      <c r="E165" s="257">
        <v>12219.34</v>
      </c>
      <c r="F165" s="56">
        <f t="shared" si="31"/>
        <v>106.91521567941203</v>
      </c>
    </row>
    <row r="166" spans="1:6" ht="12.75" customHeight="1" x14ac:dyDescent="0.2">
      <c r="A166" s="57">
        <v>3212</v>
      </c>
      <c r="B166" s="91" t="s">
        <v>372</v>
      </c>
      <c r="C166" s="54" t="s">
        <v>373</v>
      </c>
      <c r="D166" s="257">
        <v>57602</v>
      </c>
      <c r="E166" s="257">
        <v>28223.73</v>
      </c>
      <c r="F166" s="56">
        <f t="shared" si="31"/>
        <v>48.997829936460541</v>
      </c>
    </row>
    <row r="167" spans="1:6" ht="12.75" customHeight="1" x14ac:dyDescent="0.2">
      <c r="A167" s="57">
        <v>3213</v>
      </c>
      <c r="B167" s="91" t="s">
        <v>374</v>
      </c>
      <c r="C167" s="54" t="s">
        <v>375</v>
      </c>
      <c r="D167" s="257"/>
      <c r="E167" s="257"/>
      <c r="F167" s="56" t="str">
        <f t="shared" si="31"/>
        <v>-</v>
      </c>
    </row>
    <row r="168" spans="1:6" ht="12.75" customHeight="1" x14ac:dyDescent="0.2">
      <c r="A168" s="57">
        <v>3214</v>
      </c>
      <c r="B168" s="91" t="s">
        <v>376</v>
      </c>
      <c r="C168" s="54" t="s">
        <v>377</v>
      </c>
      <c r="D168" s="257">
        <v>4720</v>
      </c>
      <c r="E168" s="257">
        <v>2354</v>
      </c>
      <c r="F168" s="56">
        <f t="shared" si="31"/>
        <v>49.872881355932201</v>
      </c>
    </row>
    <row r="169" spans="1:6" ht="12.75" customHeight="1" x14ac:dyDescent="0.2">
      <c r="A169" s="57">
        <v>322</v>
      </c>
      <c r="B169" s="91" t="s">
        <v>378</v>
      </c>
      <c r="C169" s="54" t="s">
        <v>379</v>
      </c>
      <c r="D169" s="55">
        <f t="shared" ref="D169:E169" si="41">SUM(D170:D176)</f>
        <v>382207</v>
      </c>
      <c r="E169" s="55">
        <f t="shared" si="41"/>
        <v>349496.82999999996</v>
      </c>
      <c r="F169" s="56">
        <f t="shared" si="31"/>
        <v>91.441765849395736</v>
      </c>
    </row>
    <row r="170" spans="1:6" ht="12.75" customHeight="1" x14ac:dyDescent="0.2">
      <c r="A170" s="57">
        <v>3221</v>
      </c>
      <c r="B170" s="91" t="s">
        <v>380</v>
      </c>
      <c r="C170" s="54" t="s">
        <v>381</v>
      </c>
      <c r="D170" s="257">
        <v>54775</v>
      </c>
      <c r="E170" s="257">
        <v>34387.599999999999</v>
      </c>
      <c r="F170" s="56">
        <f t="shared" si="31"/>
        <v>62.77973528069375</v>
      </c>
    </row>
    <row r="171" spans="1:6" ht="12.75" customHeight="1" x14ac:dyDescent="0.2">
      <c r="A171" s="57">
        <v>3222</v>
      </c>
      <c r="B171" s="91" t="s">
        <v>382</v>
      </c>
      <c r="C171" s="54" t="s">
        <v>383</v>
      </c>
      <c r="D171" s="257"/>
      <c r="E171" s="257"/>
      <c r="F171" s="56" t="str">
        <f t="shared" si="31"/>
        <v>-</v>
      </c>
    </row>
    <row r="172" spans="1:6" ht="12.75" customHeight="1" x14ac:dyDescent="0.2">
      <c r="A172" s="57">
        <v>3223</v>
      </c>
      <c r="B172" s="91" t="s">
        <v>384</v>
      </c>
      <c r="C172" s="54" t="s">
        <v>385</v>
      </c>
      <c r="D172" s="257">
        <v>309002</v>
      </c>
      <c r="E172" s="257">
        <v>299545.43</v>
      </c>
      <c r="F172" s="56">
        <f t="shared" si="31"/>
        <v>96.939641167371079</v>
      </c>
    </row>
    <row r="173" spans="1:6" ht="12.75" customHeight="1" x14ac:dyDescent="0.2">
      <c r="A173" s="57">
        <v>3224</v>
      </c>
      <c r="B173" s="91" t="s">
        <v>386</v>
      </c>
      <c r="C173" s="54" t="s">
        <v>387</v>
      </c>
      <c r="D173" s="257">
        <v>8807</v>
      </c>
      <c r="E173" s="257"/>
      <c r="F173" s="56">
        <f t="shared" si="31"/>
        <v>0</v>
      </c>
    </row>
    <row r="174" spans="1:6" ht="12.75" customHeight="1" x14ac:dyDescent="0.2">
      <c r="A174" s="57">
        <v>3225</v>
      </c>
      <c r="B174" s="91" t="s">
        <v>388</v>
      </c>
      <c r="C174" s="54" t="s">
        <v>389</v>
      </c>
      <c r="D174" s="257">
        <v>5611</v>
      </c>
      <c r="E174" s="257">
        <v>15563.8</v>
      </c>
      <c r="F174" s="56">
        <f t="shared" si="31"/>
        <v>277.38014614150774</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v>4012</v>
      </c>
      <c r="E176" s="257"/>
      <c r="F176" s="56">
        <f t="shared" si="31"/>
        <v>0</v>
      </c>
    </row>
    <row r="177" spans="1:6" ht="12.75" customHeight="1" x14ac:dyDescent="0.2">
      <c r="A177" s="57">
        <v>323</v>
      </c>
      <c r="B177" s="91" t="s">
        <v>394</v>
      </c>
      <c r="C177" s="54" t="s">
        <v>395</v>
      </c>
      <c r="D177" s="55">
        <f t="shared" ref="D177:E177" si="42">SUM(D178:D186)</f>
        <v>2046091</v>
      </c>
      <c r="E177" s="55">
        <f t="shared" si="42"/>
        <v>1313734.43</v>
      </c>
      <c r="F177" s="56">
        <f t="shared" si="31"/>
        <v>64.207038201135731</v>
      </c>
    </row>
    <row r="178" spans="1:6" ht="12.75" customHeight="1" x14ac:dyDescent="0.2">
      <c r="A178" s="57">
        <v>3231</v>
      </c>
      <c r="B178" s="91" t="s">
        <v>396</v>
      </c>
      <c r="C178" s="54" t="s">
        <v>397</v>
      </c>
      <c r="D178" s="257">
        <v>39672</v>
      </c>
      <c r="E178" s="257">
        <v>33318.28</v>
      </c>
      <c r="F178" s="56">
        <f t="shared" si="31"/>
        <v>83.984371849163125</v>
      </c>
    </row>
    <row r="179" spans="1:6" ht="12.75" customHeight="1" x14ac:dyDescent="0.2">
      <c r="A179" s="57">
        <v>3232</v>
      </c>
      <c r="B179" s="91" t="s">
        <v>398</v>
      </c>
      <c r="C179" s="54" t="s">
        <v>399</v>
      </c>
      <c r="D179" s="257">
        <v>1683737</v>
      </c>
      <c r="E179" s="257">
        <v>790943.07</v>
      </c>
      <c r="F179" s="56">
        <f t="shared" si="31"/>
        <v>46.975452223239138</v>
      </c>
    </row>
    <row r="180" spans="1:6" ht="12.75" customHeight="1" x14ac:dyDescent="0.2">
      <c r="A180" s="57">
        <v>3233</v>
      </c>
      <c r="B180" s="91" t="s">
        <v>400</v>
      </c>
      <c r="C180" s="54" t="s">
        <v>401</v>
      </c>
      <c r="D180" s="257">
        <v>33480</v>
      </c>
      <c r="E180" s="257">
        <v>20717.5</v>
      </c>
      <c r="F180" s="56">
        <f t="shared" si="31"/>
        <v>61.88022700119474</v>
      </c>
    </row>
    <row r="181" spans="1:6" ht="12.75" customHeight="1" x14ac:dyDescent="0.2">
      <c r="A181" s="57">
        <v>3234</v>
      </c>
      <c r="B181" s="91" t="s">
        <v>402</v>
      </c>
      <c r="C181" s="54" t="s">
        <v>403</v>
      </c>
      <c r="D181" s="257">
        <v>124057</v>
      </c>
      <c r="E181" s="257">
        <v>128798.74</v>
      </c>
      <c r="F181" s="56">
        <f t="shared" si="31"/>
        <v>103.82222687957956</v>
      </c>
    </row>
    <row r="182" spans="1:6" ht="12.75" customHeight="1" x14ac:dyDescent="0.2">
      <c r="A182" s="57">
        <v>3235</v>
      </c>
      <c r="B182" s="91" t="s">
        <v>404</v>
      </c>
      <c r="C182" s="54" t="s">
        <v>405</v>
      </c>
      <c r="D182" s="257"/>
      <c r="E182" s="257"/>
      <c r="F182" s="56" t="str">
        <f t="shared" si="31"/>
        <v>-</v>
      </c>
    </row>
    <row r="183" spans="1:6" ht="12.75" customHeight="1" x14ac:dyDescent="0.2">
      <c r="A183" s="57">
        <v>3236</v>
      </c>
      <c r="B183" s="91" t="s">
        <v>406</v>
      </c>
      <c r="C183" s="54" t="s">
        <v>407</v>
      </c>
      <c r="D183" s="257">
        <v>8456</v>
      </c>
      <c r="E183" s="257">
        <v>8770.3799999999992</v>
      </c>
      <c r="F183" s="56">
        <f t="shared" si="31"/>
        <v>103.71783349101229</v>
      </c>
    </row>
    <row r="184" spans="1:6" ht="12.75" customHeight="1" x14ac:dyDescent="0.2">
      <c r="A184" s="57">
        <v>3237</v>
      </c>
      <c r="B184" s="91" t="s">
        <v>408</v>
      </c>
      <c r="C184" s="54" t="s">
        <v>409</v>
      </c>
      <c r="D184" s="257">
        <v>142784</v>
      </c>
      <c r="E184" s="257">
        <v>327466.46000000002</v>
      </c>
      <c r="F184" s="56">
        <f t="shared" si="31"/>
        <v>229.34394610040343</v>
      </c>
    </row>
    <row r="185" spans="1:6" ht="12.75" customHeight="1" x14ac:dyDescent="0.2">
      <c r="A185" s="57">
        <v>3238</v>
      </c>
      <c r="B185" s="91" t="s">
        <v>410</v>
      </c>
      <c r="C185" s="54" t="s">
        <v>411</v>
      </c>
      <c r="D185" s="257">
        <v>1520</v>
      </c>
      <c r="E185" s="257">
        <v>3720</v>
      </c>
      <c r="F185" s="56">
        <f t="shared" si="31"/>
        <v>244.73684210526315</v>
      </c>
    </row>
    <row r="186" spans="1:6" ht="12.75" customHeight="1" x14ac:dyDescent="0.2">
      <c r="A186" s="57">
        <v>3239</v>
      </c>
      <c r="B186" s="91" t="s">
        <v>412</v>
      </c>
      <c r="C186" s="54" t="s">
        <v>413</v>
      </c>
      <c r="D186" s="257">
        <v>12385</v>
      </c>
      <c r="E186" s="257"/>
      <c r="F186" s="56">
        <f t="shared" si="31"/>
        <v>0</v>
      </c>
    </row>
    <row r="187" spans="1:6" ht="12.75" customHeight="1" x14ac:dyDescent="0.2">
      <c r="A187" s="57">
        <v>324</v>
      </c>
      <c r="B187" s="91" t="s">
        <v>414</v>
      </c>
      <c r="C187" s="54" t="s">
        <v>415</v>
      </c>
      <c r="D187" s="257"/>
      <c r="E187" s="257">
        <v>4649.43</v>
      </c>
      <c r="F187" s="56" t="str">
        <f t="shared" si="31"/>
        <v>-</v>
      </c>
    </row>
    <row r="188" spans="1:6" ht="12.75" customHeight="1" x14ac:dyDescent="0.2">
      <c r="A188" s="57">
        <v>329</v>
      </c>
      <c r="B188" s="91" t="s">
        <v>416</v>
      </c>
      <c r="C188" s="54" t="s">
        <v>417</v>
      </c>
      <c r="D188" s="55">
        <f t="shared" ref="D188:E188" si="43">SUM(D189:D195)</f>
        <v>178539</v>
      </c>
      <c r="E188" s="55">
        <f t="shared" si="43"/>
        <v>154772.06</v>
      </c>
      <c r="F188" s="56">
        <f t="shared" si="31"/>
        <v>86.68809615826234</v>
      </c>
    </row>
    <row r="189" spans="1:6" ht="12.75" customHeight="1" x14ac:dyDescent="0.2">
      <c r="A189" s="57">
        <v>3291</v>
      </c>
      <c r="B189" s="247" t="s">
        <v>418</v>
      </c>
      <c r="C189" s="54" t="s">
        <v>419</v>
      </c>
      <c r="D189" s="257">
        <v>117080</v>
      </c>
      <c r="E189" s="257">
        <v>82589.100000000006</v>
      </c>
      <c r="F189" s="56">
        <f t="shared" si="31"/>
        <v>70.540741373419891</v>
      </c>
    </row>
    <row r="190" spans="1:6" ht="12.75" customHeight="1" x14ac:dyDescent="0.2">
      <c r="A190" s="57">
        <v>3292</v>
      </c>
      <c r="B190" s="91" t="s">
        <v>420</v>
      </c>
      <c r="C190" s="54" t="s">
        <v>421</v>
      </c>
      <c r="D190" s="257">
        <v>10641</v>
      </c>
      <c r="E190" s="257">
        <v>15246.46</v>
      </c>
      <c r="F190" s="56">
        <f t="shared" si="31"/>
        <v>143.28033079597782</v>
      </c>
    </row>
    <row r="191" spans="1:6" ht="12.75" customHeight="1" x14ac:dyDescent="0.2">
      <c r="A191" s="57">
        <v>3293</v>
      </c>
      <c r="B191" s="91" t="s">
        <v>422</v>
      </c>
      <c r="C191" s="54" t="s">
        <v>423</v>
      </c>
      <c r="D191" s="257">
        <v>41574</v>
      </c>
      <c r="E191" s="257">
        <v>48487.93</v>
      </c>
      <c r="F191" s="56">
        <f t="shared" si="31"/>
        <v>116.63041804974263</v>
      </c>
    </row>
    <row r="192" spans="1:6" ht="12.75" customHeight="1" x14ac:dyDescent="0.2">
      <c r="A192" s="57">
        <v>3294</v>
      </c>
      <c r="B192" s="91" t="s">
        <v>424</v>
      </c>
      <c r="C192" s="54" t="s">
        <v>425</v>
      </c>
      <c r="D192" s="257">
        <v>2090</v>
      </c>
      <c r="E192" s="257"/>
      <c r="F192" s="56">
        <f t="shared" si="31"/>
        <v>0</v>
      </c>
    </row>
    <row r="193" spans="1:6" ht="12.75" customHeight="1" x14ac:dyDescent="0.2">
      <c r="A193" s="57">
        <v>3295</v>
      </c>
      <c r="B193" s="91" t="s">
        <v>426</v>
      </c>
      <c r="C193" s="54" t="s">
        <v>427</v>
      </c>
      <c r="D193" s="257">
        <v>2154</v>
      </c>
      <c r="E193" s="257">
        <v>3448.57</v>
      </c>
      <c r="F193" s="56">
        <f t="shared" si="31"/>
        <v>160.10074280408543</v>
      </c>
    </row>
    <row r="194" spans="1:6" ht="12.75" customHeight="1" x14ac:dyDescent="0.2">
      <c r="A194" s="57" t="s">
        <v>428</v>
      </c>
      <c r="B194" s="91" t="s">
        <v>429</v>
      </c>
      <c r="C194" s="54" t="s">
        <v>428</v>
      </c>
      <c r="D194" s="257"/>
      <c r="E194" s="257"/>
      <c r="F194" s="56" t="str">
        <f t="shared" si="31"/>
        <v>-</v>
      </c>
    </row>
    <row r="195" spans="1:6" ht="12.75" customHeight="1" x14ac:dyDescent="0.2">
      <c r="A195" s="57">
        <v>3299</v>
      </c>
      <c r="B195" s="91" t="s">
        <v>430</v>
      </c>
      <c r="C195" s="54" t="s">
        <v>431</v>
      </c>
      <c r="D195" s="257">
        <v>5000</v>
      </c>
      <c r="E195" s="257">
        <v>5000</v>
      </c>
      <c r="F195" s="56">
        <f t="shared" si="31"/>
        <v>100</v>
      </c>
    </row>
    <row r="196" spans="1:6" ht="12.75" customHeight="1" x14ac:dyDescent="0.2">
      <c r="A196" s="57">
        <v>34</v>
      </c>
      <c r="B196" s="247" t="s">
        <v>432</v>
      </c>
      <c r="C196" s="54" t="s">
        <v>433</v>
      </c>
      <c r="D196" s="55">
        <f t="shared" ref="D196:E196" si="44">D197+D202+D210</f>
        <v>23507</v>
      </c>
      <c r="E196" s="55">
        <f t="shared" si="44"/>
        <v>63675.560000000005</v>
      </c>
      <c r="F196" s="56">
        <f t="shared" si="31"/>
        <v>270.87914238311998</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0</v>
      </c>
      <c r="E202" s="55">
        <f t="shared" si="46"/>
        <v>40579.870000000003</v>
      </c>
      <c r="F202" s="56" t="str">
        <f t="shared" si="31"/>
        <v>-</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c r="E205" s="257">
        <v>40579.870000000003</v>
      </c>
      <c r="F205" s="56" t="str">
        <f t="shared" si="31"/>
        <v>-</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23507</v>
      </c>
      <c r="E210" s="55">
        <f t="shared" si="47"/>
        <v>23095.690000000002</v>
      </c>
      <c r="F210" s="56">
        <f t="shared" si="31"/>
        <v>98.250265878249039</v>
      </c>
    </row>
    <row r="211" spans="1:6" ht="12.75" customHeight="1" x14ac:dyDescent="0.2">
      <c r="A211" s="57">
        <v>3431</v>
      </c>
      <c r="B211" s="247" t="s">
        <v>462</v>
      </c>
      <c r="C211" s="54" t="s">
        <v>463</v>
      </c>
      <c r="D211" s="257">
        <v>16085</v>
      </c>
      <c r="E211" s="257">
        <v>7583.83</v>
      </c>
      <c r="F211" s="56">
        <f t="shared" si="31"/>
        <v>47.148461299347218</v>
      </c>
    </row>
    <row r="212" spans="1:6" ht="12.75" customHeight="1" x14ac:dyDescent="0.2">
      <c r="A212" s="57">
        <v>3432</v>
      </c>
      <c r="B212" s="91" t="s">
        <v>464</v>
      </c>
      <c r="C212" s="54" t="s">
        <v>465</v>
      </c>
      <c r="D212" s="257"/>
      <c r="E212" s="257"/>
      <c r="F212" s="56" t="str">
        <f t="shared" si="31"/>
        <v>-</v>
      </c>
    </row>
    <row r="213" spans="1:6" ht="12.75" customHeight="1" x14ac:dyDescent="0.2">
      <c r="A213" s="57">
        <v>3433</v>
      </c>
      <c r="B213" s="91" t="s">
        <v>466</v>
      </c>
      <c r="C213" s="54" t="s">
        <v>467</v>
      </c>
      <c r="D213" s="257"/>
      <c r="E213" s="257"/>
      <c r="F213" s="56" t="str">
        <f t="shared" si="31"/>
        <v>-</v>
      </c>
    </row>
    <row r="214" spans="1:6" ht="12.75" customHeight="1" x14ac:dyDescent="0.2">
      <c r="A214" s="57">
        <v>3434</v>
      </c>
      <c r="B214" s="91" t="s">
        <v>468</v>
      </c>
      <c r="C214" s="54" t="s">
        <v>469</v>
      </c>
      <c r="D214" s="257">
        <v>7422</v>
      </c>
      <c r="E214" s="257">
        <v>15511.86</v>
      </c>
      <c r="F214" s="56">
        <f t="shared" si="31"/>
        <v>208.99838318512531</v>
      </c>
    </row>
    <row r="215" spans="1:6" ht="12.75" customHeight="1" x14ac:dyDescent="0.2">
      <c r="A215" s="57">
        <v>35</v>
      </c>
      <c r="B215" s="91" t="s">
        <v>470</v>
      </c>
      <c r="C215" s="54" t="s">
        <v>471</v>
      </c>
      <c r="D215" s="55">
        <f t="shared" ref="D215:E215" si="48">D216+D219+D223</f>
        <v>17400</v>
      </c>
      <c r="E215" s="55">
        <f t="shared" si="48"/>
        <v>0</v>
      </c>
      <c r="F215" s="56">
        <f t="shared" si="31"/>
        <v>0</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17400</v>
      </c>
      <c r="E219" s="55">
        <f t="shared" si="50"/>
        <v>0</v>
      </c>
      <c r="F219" s="56">
        <f t="shared" si="31"/>
        <v>0</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v>17400</v>
      </c>
      <c r="E222" s="257"/>
      <c r="F222" s="56">
        <f t="shared" si="31"/>
        <v>0</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18656</v>
      </c>
      <c r="E224" s="55">
        <f t="shared" si="51"/>
        <v>0</v>
      </c>
      <c r="F224" s="56">
        <f t="shared" ref="F224:F235" si="52">IF(D224&lt;&gt;0,IF(E224/D224&gt;=100,"&gt;&gt;100",E224/D224*100),"-")</f>
        <v>0</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18656</v>
      </c>
      <c r="E231" s="55">
        <f t="shared" si="55"/>
        <v>0</v>
      </c>
      <c r="F231" s="56">
        <f t="shared" si="52"/>
        <v>0</v>
      </c>
    </row>
    <row r="232" spans="1:6" ht="12.75" customHeight="1" x14ac:dyDescent="0.2">
      <c r="A232" s="57">
        <v>3631</v>
      </c>
      <c r="B232" s="91" t="s">
        <v>504</v>
      </c>
      <c r="C232" s="54" t="s">
        <v>505</v>
      </c>
      <c r="D232" s="257"/>
      <c r="E232" s="257"/>
      <c r="F232" s="56" t="str">
        <f t="shared" si="52"/>
        <v>-</v>
      </c>
    </row>
    <row r="233" spans="1:6" ht="12.75" customHeight="1" x14ac:dyDescent="0.2">
      <c r="A233" s="57">
        <v>3632</v>
      </c>
      <c r="B233" s="91" t="s">
        <v>506</v>
      </c>
      <c r="C233" s="54" t="s">
        <v>507</v>
      </c>
      <c r="D233" s="257">
        <v>18656</v>
      </c>
      <c r="E233" s="257"/>
      <c r="F233" s="56">
        <f t="shared" si="52"/>
        <v>0</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c r="E237" s="257"/>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198</v>
      </c>
      <c r="C248" s="54" t="s">
        <v>536</v>
      </c>
      <c r="D248" s="257"/>
      <c r="E248" s="257"/>
      <c r="F248" s="56" t="str">
        <f t="shared" si="61"/>
        <v>-</v>
      </c>
    </row>
    <row r="249" spans="1:6" ht="12.75" customHeight="1" x14ac:dyDescent="0.2">
      <c r="A249" s="57" t="s">
        <v>537</v>
      </c>
      <c r="B249" s="91" t="s">
        <v>200</v>
      </c>
      <c r="C249" s="54" t="s">
        <v>537</v>
      </c>
      <c r="D249" s="257"/>
      <c r="E249" s="257"/>
      <c r="F249" s="56" t="str">
        <f t="shared" si="61"/>
        <v>-</v>
      </c>
    </row>
    <row r="250" spans="1:6" ht="24" x14ac:dyDescent="0.2">
      <c r="A250" s="57" t="s">
        <v>538</v>
      </c>
      <c r="B250" s="91" t="s">
        <v>202</v>
      </c>
      <c r="C250" s="54" t="s">
        <v>538</v>
      </c>
      <c r="D250" s="257"/>
      <c r="E250" s="257"/>
      <c r="F250" s="56" t="str">
        <f t="shared" si="61"/>
        <v>-</v>
      </c>
    </row>
    <row r="251" spans="1:6" ht="24" x14ac:dyDescent="0.2">
      <c r="A251" s="57" t="s">
        <v>539</v>
      </c>
      <c r="B251" s="91" t="s">
        <v>204</v>
      </c>
      <c r="C251" s="54" t="s">
        <v>539</v>
      </c>
      <c r="D251" s="257"/>
      <c r="E251" s="257"/>
      <c r="F251" s="56" t="str">
        <f t="shared" si="61"/>
        <v>-</v>
      </c>
    </row>
    <row r="252" spans="1:6" ht="24" x14ac:dyDescent="0.2">
      <c r="A252" s="57">
        <v>37</v>
      </c>
      <c r="B252" s="91" t="s">
        <v>540</v>
      </c>
      <c r="C252" s="54" t="s">
        <v>541</v>
      </c>
      <c r="D252" s="55">
        <f t="shared" ref="D252:E252" si="63">D253+D259</f>
        <v>241821</v>
      </c>
      <c r="E252" s="55">
        <f t="shared" si="63"/>
        <v>181638</v>
      </c>
      <c r="F252" s="56">
        <f t="shared" ref="F252:F258" si="64">IF(D252&lt;&gt;0,IF(E252/D252&gt;=100,"&gt;&gt;100",E252/D252*100),"-")</f>
        <v>75.112583274405452</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241821</v>
      </c>
      <c r="E259" s="55">
        <f t="shared" si="66"/>
        <v>181638</v>
      </c>
      <c r="F259" s="56">
        <f t="shared" ref="F259:F262" si="67">IF(D259&lt;&gt;0,IF(E259/D259&gt;=100,"&gt;&gt;100",E259/D259*100),"-")</f>
        <v>75.112583274405452</v>
      </c>
    </row>
    <row r="260" spans="1:6" ht="12.75" customHeight="1" x14ac:dyDescent="0.2">
      <c r="A260" s="57">
        <v>3721</v>
      </c>
      <c r="B260" s="91" t="s">
        <v>556</v>
      </c>
      <c r="C260" s="54" t="s">
        <v>557</v>
      </c>
      <c r="D260" s="257">
        <v>185500</v>
      </c>
      <c r="E260" s="257">
        <v>94000</v>
      </c>
      <c r="F260" s="56">
        <f t="shared" si="67"/>
        <v>50.673854447439346</v>
      </c>
    </row>
    <row r="261" spans="1:6" ht="12.75" customHeight="1" x14ac:dyDescent="0.2">
      <c r="A261" s="57">
        <v>3722</v>
      </c>
      <c r="B261" s="91" t="s">
        <v>558</v>
      </c>
      <c r="C261" s="54" t="s">
        <v>559</v>
      </c>
      <c r="D261" s="257">
        <v>56321</v>
      </c>
      <c r="E261" s="257">
        <v>87638</v>
      </c>
      <c r="F261" s="56">
        <f t="shared" si="67"/>
        <v>155.60448145451963</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379454</v>
      </c>
      <c r="E263" s="55">
        <f t="shared" si="68"/>
        <v>491002.56</v>
      </c>
      <c r="F263" s="56">
        <f t="shared" ref="F263:F267" si="69">IF(D263&lt;&gt;0,IF(E263/D263&gt;=100,"&gt;&gt;100",E263/D263*100),"-")</f>
        <v>129.39712323496394</v>
      </c>
    </row>
    <row r="264" spans="1:6" ht="12.75" customHeight="1" x14ac:dyDescent="0.2">
      <c r="A264" s="57">
        <v>381</v>
      </c>
      <c r="B264" s="91" t="s">
        <v>564</v>
      </c>
      <c r="C264" s="54" t="s">
        <v>565</v>
      </c>
      <c r="D264" s="55">
        <f t="shared" ref="D264:E264" si="70">SUM(D265:D267)</f>
        <v>379454</v>
      </c>
      <c r="E264" s="55">
        <f t="shared" si="70"/>
        <v>491002.56</v>
      </c>
      <c r="F264" s="56">
        <f t="shared" si="69"/>
        <v>129.39712323496394</v>
      </c>
    </row>
    <row r="265" spans="1:6" ht="12.75" customHeight="1" x14ac:dyDescent="0.2">
      <c r="A265" s="57">
        <v>3811</v>
      </c>
      <c r="B265" s="91" t="s">
        <v>566</v>
      </c>
      <c r="C265" s="54" t="s">
        <v>567</v>
      </c>
      <c r="D265" s="257">
        <v>379454</v>
      </c>
      <c r="E265" s="257">
        <v>483090.56</v>
      </c>
      <c r="F265" s="56">
        <f t="shared" si="69"/>
        <v>127.31202201057307</v>
      </c>
    </row>
    <row r="266" spans="1:6" ht="12.75" customHeight="1" x14ac:dyDescent="0.2">
      <c r="A266" s="57">
        <v>3812</v>
      </c>
      <c r="B266" s="91" t="s">
        <v>568</v>
      </c>
      <c r="C266" s="54" t="s">
        <v>569</v>
      </c>
      <c r="D266" s="257"/>
      <c r="E266" s="257">
        <v>7912</v>
      </c>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340</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4505565</v>
      </c>
      <c r="E289" s="55">
        <f t="shared" si="79"/>
        <v>3362041.4299999997</v>
      </c>
      <c r="F289" s="56">
        <f t="shared" si="76"/>
        <v>74.619752017782446</v>
      </c>
    </row>
    <row r="290" spans="1:6" ht="12.75" customHeight="1" x14ac:dyDescent="0.2">
      <c r="A290" s="57" t="s">
        <v>605</v>
      </c>
      <c r="B290" s="91" t="s">
        <v>616</v>
      </c>
      <c r="C290" s="54" t="s">
        <v>617</v>
      </c>
      <c r="D290" s="55">
        <f>IF(D6&gt;=D289,D6-D289,0)</f>
        <v>399768</v>
      </c>
      <c r="E290" s="55">
        <f>IF(E6&gt;=E289,E6-E289,0)</f>
        <v>1362958.4500000011</v>
      </c>
      <c r="F290" s="56">
        <f t="shared" si="76"/>
        <v>340.93735616657688</v>
      </c>
    </row>
    <row r="291" spans="1:6" ht="12.75" customHeight="1" x14ac:dyDescent="0.2">
      <c r="A291" s="57" t="s">
        <v>605</v>
      </c>
      <c r="B291" s="91" t="s">
        <v>618</v>
      </c>
      <c r="C291" s="54" t="s">
        <v>619</v>
      </c>
      <c r="D291" s="55">
        <f>IF(D289&gt;=D6,D289-D6,0)</f>
        <v>0</v>
      </c>
      <c r="E291" s="55">
        <f>IF(E289&gt;=E6,E289-E6,0)</f>
        <v>0</v>
      </c>
      <c r="F291" s="56" t="str">
        <f t="shared" si="76"/>
        <v>-</v>
      </c>
    </row>
    <row r="292" spans="1:6" ht="12.75" customHeight="1" x14ac:dyDescent="0.2">
      <c r="A292" s="57">
        <v>92211</v>
      </c>
      <c r="B292" s="91" t="s">
        <v>620</v>
      </c>
      <c r="C292" s="54" t="s">
        <v>621</v>
      </c>
      <c r="D292" s="257"/>
      <c r="E292" s="257">
        <v>15462</v>
      </c>
      <c r="F292" s="56" t="str">
        <f t="shared" si="76"/>
        <v>-</v>
      </c>
    </row>
    <row r="293" spans="1:6" ht="12.75" customHeight="1" x14ac:dyDescent="0.2">
      <c r="A293" s="57">
        <v>92221</v>
      </c>
      <c r="B293" s="91" t="s">
        <v>622</v>
      </c>
      <c r="C293" s="54" t="s">
        <v>623</v>
      </c>
      <c r="D293" s="257"/>
      <c r="E293" s="257"/>
      <c r="F293" s="56" t="str">
        <f t="shared" si="76"/>
        <v>-</v>
      </c>
    </row>
    <row r="294" spans="1:6" ht="12.75" customHeight="1" x14ac:dyDescent="0.2">
      <c r="A294" s="57">
        <v>96</v>
      </c>
      <c r="B294" s="91" t="s">
        <v>624</v>
      </c>
      <c r="C294" s="54" t="s">
        <v>625</v>
      </c>
      <c r="D294" s="257"/>
      <c r="E294" s="257"/>
      <c r="F294" s="56" t="str">
        <f t="shared" si="76"/>
        <v>-</v>
      </c>
    </row>
    <row r="295" spans="1:6" ht="24" x14ac:dyDescent="0.2">
      <c r="A295" s="57">
        <v>9661</v>
      </c>
      <c r="B295" s="91" t="s">
        <v>626</v>
      </c>
      <c r="C295" s="54" t="s">
        <v>627</v>
      </c>
      <c r="D295" s="257"/>
      <c r="E295" s="257"/>
      <c r="F295" s="56" t="str">
        <f t="shared" si="76"/>
        <v>-</v>
      </c>
    </row>
    <row r="296" spans="1:6" ht="12.75" customHeight="1" x14ac:dyDescent="0.2">
      <c r="A296" s="60" t="s">
        <v>628</v>
      </c>
      <c r="B296" s="248" t="s">
        <v>629</v>
      </c>
      <c r="C296" s="61" t="s">
        <v>628</v>
      </c>
      <c r="D296" s="258"/>
      <c r="E296" s="258"/>
      <c r="F296" s="62" t="str">
        <f t="shared" si="76"/>
        <v>-</v>
      </c>
    </row>
    <row r="297" spans="1:6" s="81" customFormat="1" ht="20.100000000000001" customHeight="1" x14ac:dyDescent="0.2">
      <c r="A297" s="368" t="s">
        <v>630</v>
      </c>
      <c r="B297" s="369"/>
      <c r="C297" s="233"/>
      <c r="D297" s="63"/>
      <c r="E297" s="63"/>
      <c r="F297" s="64"/>
    </row>
    <row r="298" spans="1:6" ht="12.75" customHeight="1" x14ac:dyDescent="0.2">
      <c r="A298" s="57">
        <v>7</v>
      </c>
      <c r="B298" s="91" t="s">
        <v>631</v>
      </c>
      <c r="C298" s="54" t="s">
        <v>632</v>
      </c>
      <c r="D298" s="55">
        <f t="shared" ref="D298:E298" si="80">D299+D311+D344+D348</f>
        <v>0</v>
      </c>
      <c r="E298" s="55">
        <f t="shared" si="80"/>
        <v>8587.93</v>
      </c>
      <c r="F298" s="56" t="str">
        <f t="shared" ref="F298:F418" si="81">IF(D298&lt;&gt;0,IF(E298/D298&gt;=100,"&gt;&gt;100",E298/D298*100),"-")</f>
        <v>-</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0</v>
      </c>
      <c r="E311" s="55">
        <f t="shared" si="85"/>
        <v>8587.93</v>
      </c>
      <c r="F311" s="56" t="str">
        <f t="shared" si="81"/>
        <v>-</v>
      </c>
    </row>
    <row r="312" spans="1:6" ht="12.75" customHeight="1" x14ac:dyDescent="0.2">
      <c r="A312" s="57">
        <v>721</v>
      </c>
      <c r="B312" s="91" t="s">
        <v>659</v>
      </c>
      <c r="C312" s="54" t="s">
        <v>660</v>
      </c>
      <c r="D312" s="55">
        <f t="shared" ref="D312:E312" si="86">SUM(D313:D316)</f>
        <v>0</v>
      </c>
      <c r="E312" s="55">
        <f t="shared" si="86"/>
        <v>393.93</v>
      </c>
      <c r="F312" s="56" t="str">
        <f t="shared" si="81"/>
        <v>-</v>
      </c>
    </row>
    <row r="313" spans="1:6" ht="12.75" customHeight="1" x14ac:dyDescent="0.2">
      <c r="A313" s="57">
        <v>7211</v>
      </c>
      <c r="B313" s="91" t="s">
        <v>661</v>
      </c>
      <c r="C313" s="54" t="s">
        <v>662</v>
      </c>
      <c r="D313" s="257"/>
      <c r="E313" s="257">
        <v>393.93</v>
      </c>
      <c r="F313" s="56" t="str">
        <f t="shared" si="81"/>
        <v>-</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8194</v>
      </c>
      <c r="F317" s="56" t="str">
        <f t="shared" si="81"/>
        <v>-</v>
      </c>
    </row>
    <row r="318" spans="1:6" ht="12.75" customHeight="1" x14ac:dyDescent="0.2">
      <c r="A318" s="57">
        <v>7221</v>
      </c>
      <c r="B318" s="91" t="s">
        <v>671</v>
      </c>
      <c r="C318" s="54" t="s">
        <v>672</v>
      </c>
      <c r="D318" s="257"/>
      <c r="E318" s="257">
        <v>8194</v>
      </c>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2656775</v>
      </c>
      <c r="E350" s="55">
        <f t="shared" si="95"/>
        <v>1664636.83</v>
      </c>
      <c r="F350" s="56">
        <f t="shared" si="81"/>
        <v>62.656296826039096</v>
      </c>
    </row>
    <row r="351" spans="1:6" ht="12.75" customHeight="1" x14ac:dyDescent="0.2">
      <c r="A351" s="57">
        <v>41</v>
      </c>
      <c r="B351" s="91" t="s">
        <v>737</v>
      </c>
      <c r="C351" s="54" t="s">
        <v>738</v>
      </c>
      <c r="D351" s="55">
        <f t="shared" ref="D351:E351" si="96">D352+D356</f>
        <v>0</v>
      </c>
      <c r="E351" s="55">
        <f t="shared" si="96"/>
        <v>0</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0</v>
      </c>
      <c r="E356" s="55">
        <f t="shared" si="98"/>
        <v>0</v>
      </c>
      <c r="F356" s="56" t="str">
        <f t="shared" si="81"/>
        <v>-</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2459978</v>
      </c>
      <c r="E363" s="55">
        <f t="shared" si="99"/>
        <v>971226.83000000007</v>
      </c>
      <c r="F363" s="56">
        <f t="shared" si="81"/>
        <v>39.481118530328324</v>
      </c>
    </row>
    <row r="364" spans="1:6" ht="12.75" customHeight="1" x14ac:dyDescent="0.2">
      <c r="A364" s="57">
        <v>421</v>
      </c>
      <c r="B364" s="91" t="s">
        <v>755</v>
      </c>
      <c r="C364" s="54" t="s">
        <v>756</v>
      </c>
      <c r="D364" s="55">
        <f t="shared" ref="D364:E364" si="100">SUM(D365:D368)</f>
        <v>2363988</v>
      </c>
      <c r="E364" s="55">
        <f t="shared" si="100"/>
        <v>825604.64</v>
      </c>
      <c r="F364" s="56">
        <f t="shared" si="81"/>
        <v>34.924231425878645</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v>1751851</v>
      </c>
      <c r="E366" s="257">
        <v>124732.81</v>
      </c>
      <c r="F366" s="56">
        <f t="shared" si="81"/>
        <v>7.1200581556308151</v>
      </c>
    </row>
    <row r="367" spans="1:6" ht="12.75" customHeight="1" x14ac:dyDescent="0.2">
      <c r="A367" s="57">
        <v>4213</v>
      </c>
      <c r="B367" s="91" t="s">
        <v>665</v>
      </c>
      <c r="C367" s="54" t="s">
        <v>759</v>
      </c>
      <c r="D367" s="257"/>
      <c r="E367" s="257">
        <v>390112.25</v>
      </c>
      <c r="F367" s="56" t="str">
        <f t="shared" si="81"/>
        <v>-</v>
      </c>
    </row>
    <row r="368" spans="1:6" ht="12.75" customHeight="1" x14ac:dyDescent="0.2">
      <c r="A368" s="57">
        <v>4214</v>
      </c>
      <c r="B368" s="91" t="s">
        <v>667</v>
      </c>
      <c r="C368" s="54" t="s">
        <v>760</v>
      </c>
      <c r="D368" s="257">
        <v>612137</v>
      </c>
      <c r="E368" s="257">
        <v>310759.58</v>
      </c>
      <c r="F368" s="56">
        <f t="shared" si="81"/>
        <v>50.766344788829954</v>
      </c>
    </row>
    <row r="369" spans="1:6" ht="12.75" customHeight="1" x14ac:dyDescent="0.2">
      <c r="A369" s="57">
        <v>422</v>
      </c>
      <c r="B369" s="91" t="s">
        <v>761</v>
      </c>
      <c r="C369" s="54" t="s">
        <v>762</v>
      </c>
      <c r="D369" s="55">
        <f t="shared" ref="D369:E369" si="101">SUM(D370:D377)</f>
        <v>12552</v>
      </c>
      <c r="E369" s="55">
        <f t="shared" si="101"/>
        <v>89997.19</v>
      </c>
      <c r="F369" s="56">
        <f t="shared" si="81"/>
        <v>716.99482154238365</v>
      </c>
    </row>
    <row r="370" spans="1:6" ht="12.75" customHeight="1" x14ac:dyDescent="0.2">
      <c r="A370" s="57">
        <v>4221</v>
      </c>
      <c r="B370" s="91" t="s">
        <v>671</v>
      </c>
      <c r="C370" s="54" t="s">
        <v>763</v>
      </c>
      <c r="D370" s="257">
        <v>11053</v>
      </c>
      <c r="E370" s="257">
        <v>8397</v>
      </c>
      <c r="F370" s="56">
        <f t="shared" si="81"/>
        <v>75.970324798697192</v>
      </c>
    </row>
    <row r="371" spans="1:6" ht="12.75" customHeight="1" x14ac:dyDescent="0.2">
      <c r="A371" s="57">
        <v>4222</v>
      </c>
      <c r="B371" s="91" t="s">
        <v>764</v>
      </c>
      <c r="C371" s="54" t="s">
        <v>765</v>
      </c>
      <c r="D371" s="257">
        <v>1499</v>
      </c>
      <c r="E371" s="257"/>
      <c r="F371" s="56">
        <f t="shared" si="81"/>
        <v>0</v>
      </c>
    </row>
    <row r="372" spans="1:6" ht="12.75" customHeight="1" x14ac:dyDescent="0.2">
      <c r="A372" s="57">
        <v>4223</v>
      </c>
      <c r="B372" s="91" t="s">
        <v>675</v>
      </c>
      <c r="C372" s="54" t="s">
        <v>766</v>
      </c>
      <c r="D372" s="257"/>
      <c r="E372" s="257"/>
      <c r="F372" s="56" t="str">
        <f t="shared" si="81"/>
        <v>-</v>
      </c>
    </row>
    <row r="373" spans="1:6" ht="12.75" customHeight="1" x14ac:dyDescent="0.2">
      <c r="A373" s="57">
        <v>4224</v>
      </c>
      <c r="B373" s="91" t="s">
        <v>677</v>
      </c>
      <c r="C373" s="54" t="s">
        <v>767</v>
      </c>
      <c r="D373" s="257"/>
      <c r="E373" s="257"/>
      <c r="F373" s="56" t="str">
        <f t="shared" si="81"/>
        <v>-</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c r="E375" s="257"/>
      <c r="F375" s="56" t="str">
        <f t="shared" si="81"/>
        <v>-</v>
      </c>
    </row>
    <row r="376" spans="1:6" ht="12.75" customHeight="1" x14ac:dyDescent="0.2">
      <c r="A376" s="57">
        <v>4227</v>
      </c>
      <c r="B376" s="247" t="s">
        <v>683</v>
      </c>
      <c r="C376" s="54" t="s">
        <v>770</v>
      </c>
      <c r="D376" s="257"/>
      <c r="E376" s="257">
        <v>81600.19</v>
      </c>
      <c r="F376" s="56" t="str">
        <f t="shared" si="81"/>
        <v>-</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0</v>
      </c>
      <c r="E383" s="55">
        <f t="shared" si="103"/>
        <v>0</v>
      </c>
      <c r="F383" s="56" t="str">
        <f t="shared" si="81"/>
        <v>-</v>
      </c>
    </row>
    <row r="384" spans="1:6" ht="12.75" customHeight="1" x14ac:dyDescent="0.2">
      <c r="A384" s="57">
        <v>4241</v>
      </c>
      <c r="B384" s="91" t="s">
        <v>780</v>
      </c>
      <c r="C384" s="54" t="s">
        <v>781</v>
      </c>
      <c r="D384" s="257"/>
      <c r="E384" s="257"/>
      <c r="F384" s="56" t="str">
        <f t="shared" si="81"/>
        <v>-</v>
      </c>
    </row>
    <row r="385" spans="1:6" ht="12.75" customHeight="1" x14ac:dyDescent="0.2">
      <c r="A385" s="57">
        <v>4242</v>
      </c>
      <c r="B385" s="91" t="s">
        <v>701</v>
      </c>
      <c r="C385" s="54" t="s">
        <v>782</v>
      </c>
      <c r="D385" s="257"/>
      <c r="E385" s="257"/>
      <c r="F385" s="56" t="str">
        <f t="shared" si="81"/>
        <v>-</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83438</v>
      </c>
      <c r="E391" s="55">
        <f t="shared" si="105"/>
        <v>55625</v>
      </c>
      <c r="F391" s="56">
        <f t="shared" si="81"/>
        <v>66.666267168436448</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c r="F393" s="56" t="str">
        <f t="shared" si="81"/>
        <v>-</v>
      </c>
    </row>
    <row r="394" spans="1:6" ht="12.75" customHeight="1" x14ac:dyDescent="0.2">
      <c r="A394" s="57">
        <v>4263</v>
      </c>
      <c r="B394" s="91" t="s">
        <v>719</v>
      </c>
      <c r="C394" s="54" t="s">
        <v>794</v>
      </c>
      <c r="D394" s="257"/>
      <c r="E394" s="257"/>
      <c r="F394" s="56" t="str">
        <f t="shared" si="81"/>
        <v>-</v>
      </c>
    </row>
    <row r="395" spans="1:6" ht="12.75" customHeight="1" x14ac:dyDescent="0.2">
      <c r="A395" s="57">
        <v>4264</v>
      </c>
      <c r="B395" s="91" t="s">
        <v>721</v>
      </c>
      <c r="C395" s="54" t="s">
        <v>795</v>
      </c>
      <c r="D395" s="257">
        <v>83438</v>
      </c>
      <c r="E395" s="257">
        <v>55625</v>
      </c>
      <c r="F395" s="56">
        <f t="shared" si="81"/>
        <v>66.666267168436448</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196797</v>
      </c>
      <c r="E402" s="55">
        <f t="shared" si="109"/>
        <v>693410</v>
      </c>
      <c r="F402" s="56">
        <f t="shared" si="81"/>
        <v>352.34785083105942</v>
      </c>
    </row>
    <row r="403" spans="1:6" ht="12.75" customHeight="1" x14ac:dyDescent="0.2">
      <c r="A403" s="57">
        <v>451</v>
      </c>
      <c r="B403" s="91" t="s">
        <v>808</v>
      </c>
      <c r="C403" s="54" t="s">
        <v>809</v>
      </c>
      <c r="D403" s="257">
        <v>196797</v>
      </c>
      <c r="E403" s="257"/>
      <c r="F403" s="56">
        <f t="shared" si="81"/>
        <v>0</v>
      </c>
    </row>
    <row r="404" spans="1:6" ht="12.75" customHeight="1" x14ac:dyDescent="0.2">
      <c r="A404" s="57">
        <v>452</v>
      </c>
      <c r="B404" s="91" t="s">
        <v>810</v>
      </c>
      <c r="C404" s="54" t="s">
        <v>811</v>
      </c>
      <c r="D404" s="257"/>
      <c r="E404" s="257">
        <v>591497.5</v>
      </c>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v>101912.5</v>
      </c>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2656775</v>
      </c>
      <c r="E408" s="55">
        <f t="shared" si="111"/>
        <v>1656048.9000000001</v>
      </c>
      <c r="F408" s="56">
        <f t="shared" si="81"/>
        <v>62.333050408860366</v>
      </c>
    </row>
    <row r="409" spans="1:6" ht="12.75" customHeight="1" x14ac:dyDescent="0.2">
      <c r="A409" s="57">
        <v>92212</v>
      </c>
      <c r="B409" s="91" t="s">
        <v>820</v>
      </c>
      <c r="C409" s="54" t="s">
        <v>821</v>
      </c>
      <c r="D409" s="257"/>
      <c r="E409" s="257"/>
      <c r="F409" s="56" t="str">
        <f t="shared" si="81"/>
        <v>-</v>
      </c>
    </row>
    <row r="410" spans="1:6" ht="12.75" customHeight="1" x14ac:dyDescent="0.2">
      <c r="A410" s="57">
        <v>92222</v>
      </c>
      <c r="B410" s="91" t="s">
        <v>822</v>
      </c>
      <c r="C410" s="54" t="s">
        <v>823</v>
      </c>
      <c r="D410" s="257"/>
      <c r="E410" s="257"/>
      <c r="F410" s="56" t="str">
        <f t="shared" si="81"/>
        <v>-</v>
      </c>
    </row>
    <row r="411" spans="1:6" ht="12.75" customHeight="1" x14ac:dyDescent="0.2">
      <c r="A411" s="57">
        <v>97</v>
      </c>
      <c r="B411" s="91" t="s">
        <v>824</v>
      </c>
      <c r="C411" s="54" t="s">
        <v>825</v>
      </c>
      <c r="D411" s="257"/>
      <c r="E411" s="257"/>
      <c r="F411" s="56" t="str">
        <f t="shared" si="81"/>
        <v>-</v>
      </c>
    </row>
    <row r="412" spans="1:6" ht="12.75" customHeight="1" x14ac:dyDescent="0.2">
      <c r="A412" s="57" t="s">
        <v>605</v>
      </c>
      <c r="B412" s="91" t="s">
        <v>826</v>
      </c>
      <c r="C412" s="54" t="s">
        <v>827</v>
      </c>
      <c r="D412" s="55">
        <f>D6+D298</f>
        <v>4905333</v>
      </c>
      <c r="E412" s="55">
        <f>E6+E298</f>
        <v>4733587.8100000005</v>
      </c>
      <c r="F412" s="56">
        <f t="shared" si="81"/>
        <v>96.498806706904517</v>
      </c>
    </row>
    <row r="413" spans="1:6" ht="12.75" customHeight="1" x14ac:dyDescent="0.2">
      <c r="A413" s="57" t="s">
        <v>605</v>
      </c>
      <c r="B413" s="91" t="s">
        <v>828</v>
      </c>
      <c r="C413" s="54" t="s">
        <v>829</v>
      </c>
      <c r="D413" s="55">
        <f t="shared" ref="D413:E413" si="112">D289+D350</f>
        <v>7162340</v>
      </c>
      <c r="E413" s="55">
        <f t="shared" si="112"/>
        <v>5026678.26</v>
      </c>
      <c r="F413" s="56">
        <f t="shared" si="81"/>
        <v>70.182067033958177</v>
      </c>
    </row>
    <row r="414" spans="1:6" ht="12.75" customHeight="1" x14ac:dyDescent="0.2">
      <c r="A414" s="57" t="s">
        <v>605</v>
      </c>
      <c r="B414" s="91" t="s">
        <v>830</v>
      </c>
      <c r="C414" s="54" t="s">
        <v>831</v>
      </c>
      <c r="D414" s="55">
        <f t="shared" ref="D414:E414" si="113">IF(D412&gt;=D413,D412-D413,0)</f>
        <v>0</v>
      </c>
      <c r="E414" s="55">
        <f t="shared" si="113"/>
        <v>0</v>
      </c>
      <c r="F414" s="56" t="str">
        <f t="shared" si="81"/>
        <v>-</v>
      </c>
    </row>
    <row r="415" spans="1:6" ht="12.75" customHeight="1" x14ac:dyDescent="0.2">
      <c r="A415" s="57" t="s">
        <v>605</v>
      </c>
      <c r="B415" s="91" t="s">
        <v>832</v>
      </c>
      <c r="C415" s="54" t="s">
        <v>833</v>
      </c>
      <c r="D415" s="55">
        <f t="shared" ref="D415:E415" si="114">IF(D413&gt;=D412,D413-D412,0)</f>
        <v>2257007</v>
      </c>
      <c r="E415" s="55">
        <f t="shared" si="114"/>
        <v>293090.44999999925</v>
      </c>
      <c r="F415" s="56">
        <f t="shared" si="81"/>
        <v>12.985801550460376</v>
      </c>
    </row>
    <row r="416" spans="1:6" ht="12.75" customHeight="1" x14ac:dyDescent="0.2">
      <c r="A416" s="65" t="s">
        <v>834</v>
      </c>
      <c r="B416" s="247" t="s">
        <v>835</v>
      </c>
      <c r="C416" s="66" t="s">
        <v>836</v>
      </c>
      <c r="D416" s="55">
        <f t="shared" ref="D416:E416" si="115">IF(D292-D293+D409-D410&gt;=0,D292-D293+D409-D410,0)</f>
        <v>0</v>
      </c>
      <c r="E416" s="55">
        <f t="shared" si="115"/>
        <v>15462</v>
      </c>
      <c r="F416" s="56" t="str">
        <f t="shared" si="81"/>
        <v>-</v>
      </c>
    </row>
    <row r="417" spans="1:6" ht="12.75" customHeight="1" x14ac:dyDescent="0.2">
      <c r="A417" s="65" t="s">
        <v>834</v>
      </c>
      <c r="B417" s="91" t="s">
        <v>837</v>
      </c>
      <c r="C417" s="66" t="s">
        <v>838</v>
      </c>
      <c r="D417" s="55">
        <f t="shared" ref="D417:E417" si="116">IF(D293-D292+D410-D409&gt;=0,D293-D292+D410-D409,0)</f>
        <v>0</v>
      </c>
      <c r="E417" s="55">
        <f t="shared" si="116"/>
        <v>0</v>
      </c>
      <c r="F417" s="56" t="str">
        <f t="shared" si="81"/>
        <v>-</v>
      </c>
    </row>
    <row r="418" spans="1:6" ht="12.75" customHeight="1" x14ac:dyDescent="0.2">
      <c r="A418" s="60" t="s">
        <v>839</v>
      </c>
      <c r="B418" s="248" t="s">
        <v>840</v>
      </c>
      <c r="C418" s="61" t="s">
        <v>841</v>
      </c>
      <c r="D418" s="67">
        <f t="shared" ref="D418:E418" si="117">D294+D411</f>
        <v>0</v>
      </c>
      <c r="E418" s="67">
        <f t="shared" si="117"/>
        <v>0</v>
      </c>
      <c r="F418" s="62" t="str">
        <f t="shared" si="81"/>
        <v>-</v>
      </c>
    </row>
    <row r="419" spans="1:6" s="81" customFormat="1" ht="20.100000000000001" customHeight="1" x14ac:dyDescent="0.2">
      <c r="A419" s="368" t="s">
        <v>842</v>
      </c>
      <c r="B419" s="369"/>
      <c r="C419" s="233"/>
      <c r="D419" s="63"/>
      <c r="E419" s="63"/>
      <c r="F419" s="64"/>
    </row>
    <row r="420" spans="1:6" ht="12.75" customHeight="1" x14ac:dyDescent="0.2">
      <c r="A420" s="57">
        <v>8</v>
      </c>
      <c r="B420" s="91" t="s">
        <v>843</v>
      </c>
      <c r="C420" s="54" t="s">
        <v>844</v>
      </c>
      <c r="D420" s="55">
        <f t="shared" ref="D420:E420" si="118">D421+D459+D472+D484+D515</f>
        <v>4055650</v>
      </c>
      <c r="E420" s="55">
        <f t="shared" si="118"/>
        <v>0</v>
      </c>
      <c r="F420" s="56">
        <f t="shared" ref="F420:F647" si="119">IF(D420&lt;&gt;0,IF(E420/D420&gt;=100,"&gt;&gt;100",E420/D420*100),"-")</f>
        <v>0</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4055650</v>
      </c>
      <c r="E484" s="55">
        <f t="shared" si="137"/>
        <v>0</v>
      </c>
      <c r="F484" s="56">
        <f t="shared" si="119"/>
        <v>0</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4055650</v>
      </c>
      <c r="E495" s="55">
        <f t="shared" si="140"/>
        <v>0</v>
      </c>
      <c r="F495" s="56">
        <f t="shared" si="119"/>
        <v>0</v>
      </c>
    </row>
    <row r="496" spans="1:6" ht="12.75" customHeight="1" x14ac:dyDescent="0.2">
      <c r="A496" s="57">
        <v>8443</v>
      </c>
      <c r="B496" s="91" t="s">
        <v>995</v>
      </c>
      <c r="C496" s="54" t="s">
        <v>996</v>
      </c>
      <c r="D496" s="257">
        <v>4055650</v>
      </c>
      <c r="E496" s="257"/>
      <c r="F496" s="56">
        <f t="shared" si="119"/>
        <v>0</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0</v>
      </c>
      <c r="E528" s="55">
        <f t="shared" si="148"/>
        <v>3174549.44</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0</v>
      </c>
      <c r="E593" s="55">
        <f t="shared" si="167"/>
        <v>3174549.44</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2955650</v>
      </c>
      <c r="F605" s="56" t="str">
        <f t="shared" si="119"/>
        <v>-</v>
      </c>
    </row>
    <row r="606" spans="1:6" ht="24" x14ac:dyDescent="0.2">
      <c r="A606" s="57">
        <v>5443</v>
      </c>
      <c r="B606" s="91" t="s">
        <v>1206</v>
      </c>
      <c r="C606" s="54" t="s">
        <v>1207</v>
      </c>
      <c r="D606" s="257"/>
      <c r="E606" s="257">
        <v>2955650</v>
      </c>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218899.44</v>
      </c>
      <c r="F617" s="56" t="str">
        <f t="shared" si="119"/>
        <v>-</v>
      </c>
    </row>
    <row r="618" spans="1:6" ht="12.75" customHeight="1" x14ac:dyDescent="0.2">
      <c r="A618" s="57">
        <v>5471</v>
      </c>
      <c r="B618" s="91" t="s">
        <v>1230</v>
      </c>
      <c r="C618" s="54" t="s">
        <v>1231</v>
      </c>
      <c r="D618" s="257"/>
      <c r="E618" s="257">
        <v>218899.44</v>
      </c>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4055650</v>
      </c>
      <c r="E635" s="55">
        <f t="shared" si="178"/>
        <v>0</v>
      </c>
      <c r="F635" s="56">
        <f t="shared" si="119"/>
        <v>0</v>
      </c>
    </row>
    <row r="636" spans="1:6" ht="12.75" customHeight="1" x14ac:dyDescent="0.2">
      <c r="A636" s="57" t="s">
        <v>605</v>
      </c>
      <c r="B636" s="91" t="s">
        <v>1266</v>
      </c>
      <c r="C636" s="54" t="s">
        <v>1267</v>
      </c>
      <c r="D636" s="55">
        <f t="shared" ref="D636:E636" si="179">IF(D528-D420&gt;=0,D528-D420,0)</f>
        <v>0</v>
      </c>
      <c r="E636" s="55">
        <f t="shared" si="179"/>
        <v>3174549.44</v>
      </c>
      <c r="F636" s="56" t="str">
        <f t="shared" si="119"/>
        <v>-</v>
      </c>
    </row>
    <row r="637" spans="1:6" ht="12.75" customHeight="1" x14ac:dyDescent="0.2">
      <c r="A637" s="57">
        <v>92213</v>
      </c>
      <c r="B637" s="91" t="s">
        <v>1268</v>
      </c>
      <c r="C637" s="54" t="s">
        <v>1269</v>
      </c>
      <c r="D637" s="257"/>
      <c r="E637" s="257"/>
      <c r="F637" s="56" t="str">
        <f t="shared" si="119"/>
        <v>-</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8960983</v>
      </c>
      <c r="E639" s="55">
        <f t="shared" si="180"/>
        <v>4733587.8100000005</v>
      </c>
      <c r="F639" s="56">
        <f t="shared" si="119"/>
        <v>52.824425735435511</v>
      </c>
    </row>
    <row r="640" spans="1:6" ht="12.75" customHeight="1" x14ac:dyDescent="0.2">
      <c r="A640" s="57" t="s">
        <v>605</v>
      </c>
      <c r="B640" s="91" t="s">
        <v>1274</v>
      </c>
      <c r="C640" s="54" t="s">
        <v>1275</v>
      </c>
      <c r="D640" s="55">
        <f t="shared" ref="D640:E640" si="181">D413+D528</f>
        <v>7162340</v>
      </c>
      <c r="E640" s="55">
        <f t="shared" si="181"/>
        <v>8201227.6999999993</v>
      </c>
      <c r="F640" s="56">
        <f t="shared" si="119"/>
        <v>114.5048643320479</v>
      </c>
    </row>
    <row r="641" spans="1:6" ht="12.75" customHeight="1" x14ac:dyDescent="0.2">
      <c r="A641" s="57" t="s">
        <v>605</v>
      </c>
      <c r="B641" s="91" t="s">
        <v>1276</v>
      </c>
      <c r="C641" s="54" t="s">
        <v>1277</v>
      </c>
      <c r="D641" s="55">
        <f t="shared" ref="D641:E641" si="182">IF(D639&gt;=D640,D639-D640,0)</f>
        <v>1798643</v>
      </c>
      <c r="E641" s="55">
        <f t="shared" si="182"/>
        <v>0</v>
      </c>
      <c r="F641" s="56">
        <f t="shared" si="119"/>
        <v>0</v>
      </c>
    </row>
    <row r="642" spans="1:6" ht="12.75" customHeight="1" x14ac:dyDescent="0.2">
      <c r="A642" s="57" t="s">
        <v>605</v>
      </c>
      <c r="B642" s="91" t="s">
        <v>1278</v>
      </c>
      <c r="C642" s="54" t="s">
        <v>1279</v>
      </c>
      <c r="D642" s="55">
        <f t="shared" ref="D642:E642" si="183">IF(D640&gt;=D639,D640-D639,0)</f>
        <v>0</v>
      </c>
      <c r="E642" s="55">
        <f t="shared" si="183"/>
        <v>3467639.8899999987</v>
      </c>
      <c r="F642" s="56" t="str">
        <f t="shared" si="119"/>
        <v>-</v>
      </c>
    </row>
    <row r="643" spans="1:6" ht="24" x14ac:dyDescent="0.2">
      <c r="A643" s="65" t="s">
        <v>1280</v>
      </c>
      <c r="B643" s="91" t="s">
        <v>1281</v>
      </c>
      <c r="C643" s="66" t="s">
        <v>1280</v>
      </c>
      <c r="D643" s="55">
        <f t="shared" ref="D643:E643" si="184">IF(D416-D417+D637-D638&gt;=0,D416-D417+D637-D638,0)</f>
        <v>0</v>
      </c>
      <c r="E643" s="55">
        <f t="shared" si="184"/>
        <v>15462</v>
      </c>
      <c r="F643" s="56" t="str">
        <f t="shared" si="119"/>
        <v>-</v>
      </c>
    </row>
    <row r="644" spans="1:6" ht="24" x14ac:dyDescent="0.2">
      <c r="A644" s="65" t="s">
        <v>1282</v>
      </c>
      <c r="B644" s="91" t="s">
        <v>1283</v>
      </c>
      <c r="C644" s="66" t="s">
        <v>1282</v>
      </c>
      <c r="D644" s="55">
        <f t="shared" ref="D644:E644" si="185">IF(D417-D416+D638-D637&gt;=0,D417-D416+D638-D637,0)</f>
        <v>0</v>
      </c>
      <c r="E644" s="55">
        <f t="shared" si="185"/>
        <v>0</v>
      </c>
      <c r="F644" s="56" t="str">
        <f t="shared" si="119"/>
        <v>-</v>
      </c>
    </row>
    <row r="645" spans="1:6" ht="24" x14ac:dyDescent="0.2">
      <c r="A645" s="57" t="s">
        <v>605</v>
      </c>
      <c r="B645" s="91" t="s">
        <v>1284</v>
      </c>
      <c r="C645" s="54" t="s">
        <v>1285</v>
      </c>
      <c r="D645" s="55">
        <f t="shared" ref="D645:E645" si="186">IF(D641+D643-D642-D644&gt;=0,D641+D643-D642-D644,0)</f>
        <v>1798643</v>
      </c>
      <c r="E645" s="55">
        <f t="shared" si="186"/>
        <v>0</v>
      </c>
      <c r="F645" s="56">
        <f t="shared" si="119"/>
        <v>0</v>
      </c>
    </row>
    <row r="646" spans="1:6" ht="24" x14ac:dyDescent="0.2">
      <c r="A646" s="57" t="s">
        <v>605</v>
      </c>
      <c r="B646" s="91" t="s">
        <v>1286</v>
      </c>
      <c r="C646" s="54" t="s">
        <v>1287</v>
      </c>
      <c r="D646" s="55">
        <f t="shared" ref="D646:E646" si="187">IF(D642+D644-D641-D643&gt;=0,D642+D644-D641-D643,0)</f>
        <v>0</v>
      </c>
      <c r="E646" s="55">
        <f t="shared" si="187"/>
        <v>3452177.8899999987</v>
      </c>
      <c r="F646" s="56" t="str">
        <f t="shared" si="119"/>
        <v>-</v>
      </c>
    </row>
    <row r="647" spans="1:6" ht="24" x14ac:dyDescent="0.2">
      <c r="A647" s="60" t="s">
        <v>1288</v>
      </c>
      <c r="B647" s="248" t="s">
        <v>1289</v>
      </c>
      <c r="C647" s="61" t="s">
        <v>1288</v>
      </c>
      <c r="D647" s="258"/>
      <c r="E647" s="258"/>
      <c r="F647" s="62" t="str">
        <f t="shared" si="119"/>
        <v>-</v>
      </c>
    </row>
    <row r="648" spans="1:6" s="81" customFormat="1" ht="20.100000000000001" customHeight="1" x14ac:dyDescent="0.2">
      <c r="A648" s="368" t="s">
        <v>1290</v>
      </c>
      <c r="B648" s="369"/>
      <c r="C648" s="233"/>
      <c r="D648" s="63"/>
      <c r="E648" s="63"/>
      <c r="F648" s="64"/>
    </row>
    <row r="649" spans="1:6" ht="12.75" customHeight="1" x14ac:dyDescent="0.2">
      <c r="A649" s="57">
        <v>11</v>
      </c>
      <c r="B649" s="91" t="s">
        <v>1291</v>
      </c>
      <c r="C649" s="54" t="s">
        <v>1292</v>
      </c>
      <c r="D649" s="257">
        <v>3672171</v>
      </c>
      <c r="E649" s="257">
        <v>3502874.32</v>
      </c>
      <c r="F649" s="56">
        <f t="shared" ref="F649:F724" si="188">IF(D649&lt;&gt;0,IF(E649/D649&gt;=100,"&gt;&gt;100",E649/D649*100),"-")</f>
        <v>95.389738658684465</v>
      </c>
    </row>
    <row r="650" spans="1:6" ht="12.75" customHeight="1" x14ac:dyDescent="0.2">
      <c r="A650" s="57" t="s">
        <v>1293</v>
      </c>
      <c r="B650" s="91" t="s">
        <v>1294</v>
      </c>
      <c r="C650" s="54" t="s">
        <v>1293</v>
      </c>
      <c r="D650" s="257">
        <v>8926725</v>
      </c>
      <c r="E650" s="257">
        <v>4832183.7</v>
      </c>
      <c r="F650" s="56">
        <f t="shared" si="188"/>
        <v>54.131651865605811</v>
      </c>
    </row>
    <row r="651" spans="1:6" ht="12.75" customHeight="1" x14ac:dyDescent="0.2">
      <c r="A651" s="57" t="s">
        <v>1295</v>
      </c>
      <c r="B651" s="91" t="s">
        <v>1296</v>
      </c>
      <c r="C651" s="54" t="s">
        <v>1295</v>
      </c>
      <c r="D651" s="257">
        <v>7966303</v>
      </c>
      <c r="E651" s="257">
        <v>8255945.5300000003</v>
      </c>
      <c r="F651" s="56">
        <f t="shared" si="188"/>
        <v>103.63584626394453</v>
      </c>
    </row>
    <row r="652" spans="1:6" ht="24" x14ac:dyDescent="0.2">
      <c r="A652" s="57">
        <v>11</v>
      </c>
      <c r="B652" s="91" t="s">
        <v>1297</v>
      </c>
      <c r="C652" s="54" t="s">
        <v>1298</v>
      </c>
      <c r="D652" s="55">
        <f t="shared" ref="D652:E652" si="189">+D649+D650-D651</f>
        <v>4632593</v>
      </c>
      <c r="E652" s="55">
        <f t="shared" si="189"/>
        <v>79112.489999999292</v>
      </c>
      <c r="F652" s="56">
        <f t="shared" si="188"/>
        <v>1.7077366822425215</v>
      </c>
    </row>
    <row r="653" spans="1:6" ht="24" x14ac:dyDescent="0.2">
      <c r="A653" s="57" t="s">
        <v>605</v>
      </c>
      <c r="B653" s="91" t="s">
        <v>1299</v>
      </c>
      <c r="C653" s="54" t="s">
        <v>1300</v>
      </c>
      <c r="D653" s="280">
        <v>24</v>
      </c>
      <c r="E653" s="280">
        <v>15</v>
      </c>
      <c r="F653" s="56">
        <f t="shared" si="188"/>
        <v>62.5</v>
      </c>
    </row>
    <row r="654" spans="1:6" ht="24" x14ac:dyDescent="0.2">
      <c r="A654" s="57" t="s">
        <v>605</v>
      </c>
      <c r="B654" s="91" t="s">
        <v>1301</v>
      </c>
      <c r="C654" s="54" t="s">
        <v>1302</v>
      </c>
      <c r="D654" s="280">
        <v>24</v>
      </c>
      <c r="E654" s="280">
        <v>15</v>
      </c>
      <c r="F654" s="56">
        <f t="shared" si="188"/>
        <v>62.5</v>
      </c>
    </row>
    <row r="655" spans="1:6" ht="12.75" customHeight="1" x14ac:dyDescent="0.2">
      <c r="A655" s="57" t="s">
        <v>605</v>
      </c>
      <c r="B655" s="91" t="s">
        <v>1303</v>
      </c>
      <c r="C655" s="54" t="s">
        <v>1304</v>
      </c>
      <c r="D655" s="280">
        <v>24</v>
      </c>
      <c r="E655" s="280">
        <v>15</v>
      </c>
      <c r="F655" s="56">
        <f t="shared" si="188"/>
        <v>62.5</v>
      </c>
    </row>
    <row r="656" spans="1:6" ht="12.75" customHeight="1" x14ac:dyDescent="0.2">
      <c r="A656" s="57" t="s">
        <v>605</v>
      </c>
      <c r="B656" s="91" t="s">
        <v>1305</v>
      </c>
      <c r="C656" s="54" t="s">
        <v>1306</v>
      </c>
      <c r="D656" s="280">
        <v>24</v>
      </c>
      <c r="E656" s="280">
        <v>15</v>
      </c>
      <c r="F656" s="56">
        <f t="shared" si="188"/>
        <v>62.5</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c r="E660" s="257"/>
      <c r="F660" s="56" t="str">
        <f t="shared" si="188"/>
        <v>-</v>
      </c>
    </row>
    <row r="661" spans="1:6" ht="12.75" customHeight="1" x14ac:dyDescent="0.2">
      <c r="A661" s="57">
        <v>63311</v>
      </c>
      <c r="B661" s="91" t="s">
        <v>1316</v>
      </c>
      <c r="C661" s="54" t="s">
        <v>1317</v>
      </c>
      <c r="D661" s="257">
        <v>3054588</v>
      </c>
      <c r="E661" s="257">
        <v>3301982.22</v>
      </c>
      <c r="F661" s="56">
        <f t="shared" si="188"/>
        <v>108.09910272678344</v>
      </c>
    </row>
    <row r="662" spans="1:6" ht="12.75" customHeight="1" x14ac:dyDescent="0.2">
      <c r="A662" s="57">
        <v>63312</v>
      </c>
      <c r="B662" s="91" t="s">
        <v>1318</v>
      </c>
      <c r="C662" s="54" t="s">
        <v>1319</v>
      </c>
      <c r="D662" s="257"/>
      <c r="E662" s="257"/>
      <c r="F662" s="56" t="str">
        <f t="shared" si="188"/>
        <v>-</v>
      </c>
    </row>
    <row r="663" spans="1:6" ht="12.75" customHeight="1" x14ac:dyDescent="0.2">
      <c r="A663" s="57">
        <v>63313</v>
      </c>
      <c r="B663" s="91" t="s">
        <v>1320</v>
      </c>
      <c r="C663" s="54" t="s">
        <v>1321</v>
      </c>
      <c r="D663" s="257"/>
      <c r="E663" s="257"/>
      <c r="F663" s="56" t="str">
        <f t="shared" si="188"/>
        <v>-</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v>320000</v>
      </c>
      <c r="E665" s="257"/>
      <c r="F665" s="56">
        <f t="shared" si="188"/>
        <v>0</v>
      </c>
    </row>
    <row r="666" spans="1:6" ht="12.75" customHeight="1" x14ac:dyDescent="0.2">
      <c r="A666" s="57">
        <v>63322</v>
      </c>
      <c r="B666" s="91" t="s">
        <v>1326</v>
      </c>
      <c r="C666" s="54" t="s">
        <v>1327</v>
      </c>
      <c r="D666" s="257"/>
      <c r="E666" s="257"/>
      <c r="F666" s="56" t="str">
        <f t="shared" si="188"/>
        <v>-</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v>208897</v>
      </c>
      <c r="E669" s="257"/>
      <c r="F669" s="56">
        <f t="shared" si="188"/>
        <v>0</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c r="E675" s="257"/>
      <c r="F675" s="56" t="str">
        <f t="shared" si="188"/>
        <v>-</v>
      </c>
    </row>
    <row r="676" spans="1:6" ht="24" x14ac:dyDescent="0.2">
      <c r="A676" s="57">
        <v>63613</v>
      </c>
      <c r="B676" s="247" t="s">
        <v>1346</v>
      </c>
      <c r="C676" s="54" t="s">
        <v>1347</v>
      </c>
      <c r="D676" s="257"/>
      <c r="E676" s="257"/>
      <c r="F676" s="56" t="str">
        <f t="shared" si="188"/>
        <v>-</v>
      </c>
    </row>
    <row r="677" spans="1:6" ht="24" x14ac:dyDescent="0.2">
      <c r="A677" s="57">
        <v>63622</v>
      </c>
      <c r="B677" s="247" t="s">
        <v>1348</v>
      </c>
      <c r="C677" s="54" t="s">
        <v>1349</v>
      </c>
      <c r="D677" s="257"/>
      <c r="E677" s="257"/>
      <c r="F677" s="56" t="str">
        <f t="shared" si="188"/>
        <v>-</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c r="E694" s="257"/>
      <c r="F694" s="56" t="str">
        <f t="shared" si="188"/>
        <v>-</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v>470599</v>
      </c>
      <c r="E698" s="257">
        <v>688593.75</v>
      </c>
      <c r="F698" s="56">
        <f t="shared" si="188"/>
        <v>146.32282474038408</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c r="E710" s="257"/>
      <c r="F710" s="56" t="str">
        <f t="shared" si="188"/>
        <v>-</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c r="E712" s="257"/>
      <c r="F712" s="56" t="str">
        <f t="shared" si="188"/>
        <v>-</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v>12753</v>
      </c>
      <c r="E716" s="257"/>
      <c r="F716" s="56">
        <f t="shared" si="188"/>
        <v>0</v>
      </c>
    </row>
    <row r="717" spans="1:6" ht="12.75" customHeight="1" x14ac:dyDescent="0.2">
      <c r="A717" s="57">
        <v>31215</v>
      </c>
      <c r="B717" s="91" t="s">
        <v>1410</v>
      </c>
      <c r="C717" s="54" t="s">
        <v>1411</v>
      </c>
      <c r="D717" s="257"/>
      <c r="E717" s="257"/>
      <c r="F717" s="56" t="str">
        <f t="shared" si="188"/>
        <v>-</v>
      </c>
    </row>
    <row r="718" spans="1:6" ht="12.75" customHeight="1" x14ac:dyDescent="0.2">
      <c r="A718" s="57">
        <v>32121</v>
      </c>
      <c r="B718" s="91" t="s">
        <v>1412</v>
      </c>
      <c r="C718" s="54" t="s">
        <v>1413</v>
      </c>
      <c r="D718" s="257">
        <v>26119</v>
      </c>
      <c r="E718" s="257">
        <v>28223.73</v>
      </c>
      <c r="F718" s="56">
        <f t="shared" si="188"/>
        <v>108.05823346988781</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c r="E720" s="257">
        <v>3950</v>
      </c>
      <c r="F720" s="56" t="str">
        <f t="shared" si="188"/>
        <v>-</v>
      </c>
    </row>
    <row r="721" spans="1:6" ht="12.75" customHeight="1" x14ac:dyDescent="0.2">
      <c r="A721" s="57" t="s">
        <v>1418</v>
      </c>
      <c r="B721" s="91" t="s">
        <v>1419</v>
      </c>
      <c r="C721" s="54" t="s">
        <v>1418</v>
      </c>
      <c r="D721" s="257"/>
      <c r="E721" s="257"/>
      <c r="F721" s="56" t="str">
        <f t="shared" si="188"/>
        <v>-</v>
      </c>
    </row>
    <row r="722" spans="1:6" ht="12.75" customHeight="1" x14ac:dyDescent="0.2">
      <c r="A722" s="57" t="s">
        <v>1420</v>
      </c>
      <c r="B722" s="91" t="s">
        <v>1421</v>
      </c>
      <c r="C722" s="54" t="s">
        <v>1420</v>
      </c>
      <c r="D722" s="257">
        <v>2467</v>
      </c>
      <c r="E722" s="257">
        <v>21777.96</v>
      </c>
      <c r="F722" s="56">
        <f t="shared" si="188"/>
        <v>882.77097689501409</v>
      </c>
    </row>
    <row r="723" spans="1:6" ht="12.75" customHeight="1" x14ac:dyDescent="0.2">
      <c r="A723" s="57" t="s">
        <v>1422</v>
      </c>
      <c r="B723" s="91" t="s">
        <v>1423</v>
      </c>
      <c r="C723" s="54" t="s">
        <v>1422</v>
      </c>
      <c r="D723" s="257"/>
      <c r="E723" s="257"/>
      <c r="F723" s="56" t="str">
        <f t="shared" si="188"/>
        <v>-</v>
      </c>
    </row>
    <row r="724" spans="1:6" ht="12.75" customHeight="1" x14ac:dyDescent="0.2">
      <c r="A724" s="57" t="s">
        <v>1424</v>
      </c>
      <c r="B724" s="91" t="s">
        <v>1425</v>
      </c>
      <c r="C724" s="54" t="s">
        <v>1424</v>
      </c>
      <c r="D724" s="257"/>
      <c r="E724" s="257"/>
      <c r="F724" s="56" t="str">
        <f t="shared" si="188"/>
        <v>-</v>
      </c>
    </row>
    <row r="725" spans="1:6" ht="12.75" customHeight="1" x14ac:dyDescent="0.2">
      <c r="A725" s="57">
        <v>32911</v>
      </c>
      <c r="B725" s="91" t="s">
        <v>1426</v>
      </c>
      <c r="C725" s="54" t="s">
        <v>1427</v>
      </c>
      <c r="D725" s="257"/>
      <c r="E725" s="257">
        <v>82589.100000000006</v>
      </c>
      <c r="F725" s="56" t="str">
        <f t="shared" ref="F725:F979" si="190">IF(D725&lt;&gt;0,IF(E725/D725&gt;=100,"&gt;&gt;100",E725/D725*100),"-")</f>
        <v>-</v>
      </c>
    </row>
    <row r="726" spans="1:6" ht="12.75" customHeight="1" x14ac:dyDescent="0.2">
      <c r="A726" s="57" t="s">
        <v>1428</v>
      </c>
      <c r="B726" s="91" t="s">
        <v>1429</v>
      </c>
      <c r="C726" s="54" t="s">
        <v>1428</v>
      </c>
      <c r="D726" s="257"/>
      <c r="E726" s="257"/>
      <c r="F726" s="56" t="str">
        <f t="shared" si="190"/>
        <v>-</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c r="E742" s="257">
        <v>40579.870000000003</v>
      </c>
      <c r="F742" s="56" t="str">
        <f t="shared" si="190"/>
        <v>-</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v>17400</v>
      </c>
      <c r="E759" s="257"/>
      <c r="F759" s="56">
        <f t="shared" si="190"/>
        <v>0</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v>18656</v>
      </c>
      <c r="E773" s="257"/>
      <c r="F773" s="56">
        <f t="shared" si="190"/>
        <v>0</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v>65000</v>
      </c>
      <c r="E816" s="257">
        <v>13000</v>
      </c>
      <c r="F816" s="56">
        <f t="shared" si="190"/>
        <v>20</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v>70500</v>
      </c>
      <c r="E819" s="257">
        <v>36000</v>
      </c>
      <c r="F819" s="56">
        <f t="shared" si="190"/>
        <v>51.063829787234042</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v>50000</v>
      </c>
      <c r="E821" s="257">
        <v>45000</v>
      </c>
      <c r="F821" s="56">
        <f t="shared" si="190"/>
        <v>90</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c r="E823" s="257"/>
      <c r="F823" s="56" t="str">
        <f t="shared" si="190"/>
        <v>-</v>
      </c>
    </row>
    <row r="824" spans="1:6" ht="12.75" customHeight="1" x14ac:dyDescent="0.2">
      <c r="A824" s="57">
        <v>37221</v>
      </c>
      <c r="B824" s="91" t="s">
        <v>1624</v>
      </c>
      <c r="C824" s="54" t="s">
        <v>1625</v>
      </c>
      <c r="D824" s="257">
        <v>56321</v>
      </c>
      <c r="E824" s="257">
        <v>87638</v>
      </c>
      <c r="F824" s="56">
        <f t="shared" si="190"/>
        <v>155.60448145451963</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c r="E828" s="257"/>
      <c r="F828" s="56" t="str">
        <f t="shared" si="190"/>
        <v>-</v>
      </c>
    </row>
    <row r="829" spans="1:6" ht="12.75" customHeight="1" x14ac:dyDescent="0.2">
      <c r="A829" s="57">
        <v>38117</v>
      </c>
      <c r="B829" s="91" t="s">
        <v>1633</v>
      </c>
      <c r="C829" s="54" t="s">
        <v>1634</v>
      </c>
      <c r="D829" s="257">
        <v>40000</v>
      </c>
      <c r="E829" s="257"/>
      <c r="F829" s="56">
        <f t="shared" si="190"/>
        <v>0</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v>218899.44</v>
      </c>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4" t="s">
        <v>1941</v>
      </c>
      <c r="B983" s="365"/>
      <c r="C983" s="71"/>
      <c r="D983" s="79"/>
      <c r="E983" s="79"/>
      <c r="F983" s="80"/>
    </row>
    <row r="984" spans="1:6" ht="39" customHeight="1" x14ac:dyDescent="0.2">
      <c r="A984" s="214" t="s">
        <v>1942</v>
      </c>
      <c r="B984" s="210" t="s">
        <v>40</v>
      </c>
      <c r="C984" s="234" t="s">
        <v>41</v>
      </c>
      <c r="D984" s="72" t="s">
        <v>1943</v>
      </c>
      <c r="E984" s="73" t="s">
        <v>1944</v>
      </c>
      <c r="F984" s="70" t="s">
        <v>51</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48</v>
      </c>
      <c r="B3" s="318" t="s">
        <v>40</v>
      </c>
      <c r="C3" s="319" t="s">
        <v>41</v>
      </c>
      <c r="D3" s="320" t="s">
        <v>1963</v>
      </c>
      <c r="E3" s="318" t="s">
        <v>1964</v>
      </c>
      <c r="F3" s="321" t="s">
        <v>51</v>
      </c>
    </row>
    <row r="4" spans="1:25" s="238" customFormat="1" ht="12" customHeight="1" x14ac:dyDescent="0.2">
      <c r="A4" s="303">
        <v>1</v>
      </c>
      <c r="B4" s="304">
        <v>2</v>
      </c>
      <c r="C4" s="305" t="s">
        <v>52</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40</v>
      </c>
      <c r="C3" s="301" t="s">
        <v>41</v>
      </c>
      <c r="D3" s="300" t="s">
        <v>49</v>
      </c>
      <c r="E3" s="300" t="s">
        <v>50</v>
      </c>
      <c r="F3" s="302" t="s">
        <v>51</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52</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40</v>
      </c>
      <c r="C3" s="301" t="s">
        <v>41</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52</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6" workbookViewId="0">
      <selection activeCell="D104" sqref="D104"/>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40</v>
      </c>
      <c r="C3" s="301" t="s">
        <v>41</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52</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4617326.92</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4396478.33</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2731841.5</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782053.45</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1779551.31</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45598.74</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v>124638</v>
      </c>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1664636.83</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7250137.4199999999</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2762708.4</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762189.32</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1849403.44</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46253.64</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v>104862</v>
      </c>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1531779.02</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2955650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v>2955650</v>
      </c>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1763667.83</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138752.89000000001</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138752.89000000001</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138752.89000000001</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v>138752.89000000001</v>
      </c>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1624914.94</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v>1624914.94</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26"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9</v>
      </c>
      <c r="G3" s="135">
        <f>IF(RefStr!C12&lt;&gt;"",INT(VALUE(MID(RefStr!C12,1,4))),0)</f>
        <v>2022</v>
      </c>
      <c r="H3" s="139">
        <f>IF(RefStr!C12&lt;&gt;"",INT(VALUE(MID(RefStr!C12,6,2))),0)</f>
        <v>6</v>
      </c>
      <c r="I3" s="140">
        <f>RefStr!C10</f>
        <v>23</v>
      </c>
      <c r="J3" s="141" t="str">
        <f>RefStr!H7</f>
        <v>DA</v>
      </c>
      <c r="K3" s="139" t="str">
        <f>RefStr!H9</f>
        <v>NE</v>
      </c>
      <c r="L3" s="139" t="str">
        <f>RefStr!H10</f>
        <v>NE</v>
      </c>
      <c r="M3" s="139" t="str">
        <f>RefStr!H8</f>
        <v>NE</v>
      </c>
      <c r="N3" s="139" t="str">
        <f>RefStr!H11</f>
        <v>DA</v>
      </c>
      <c r="O3" s="142">
        <f>RefStr!C6</f>
        <v>33499</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9</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Provjera</v>
      </c>
      <c r="C214" s="129" t="s">
        <v>3216</v>
      </c>
      <c r="D214" s="134"/>
      <c r="E214" s="77">
        <f t="shared" si="20"/>
        <v>0</v>
      </c>
      <c r="F214" s="77">
        <f t="shared" si="21"/>
        <v>1</v>
      </c>
      <c r="G214" s="77"/>
      <c r="H214" s="77"/>
      <c r="I214" s="77"/>
      <c r="J214" s="77"/>
      <c r="K214" s="77"/>
      <c r="L214" s="77">
        <f>IF(AND('PR-RAS'!D33&gt;0,SUM('PR-RAS'!D659:'PR-RAS'!D660)=0),1,0)</f>
        <v>0</v>
      </c>
      <c r="M214" s="77">
        <f>IF(AND('PR-RAS'!E33&gt;0,SUM('PR-RAS'!E659:'PR-RAS'!E660)=0),1,0)</f>
        <v>1</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Provjera</v>
      </c>
      <c r="C216" s="129" t="s">
        <v>3218</v>
      </c>
      <c r="D216" s="134"/>
      <c r="E216" s="77">
        <f t="shared" si="20"/>
        <v>0</v>
      </c>
      <c r="F216" s="77">
        <f t="shared" si="21"/>
        <v>1</v>
      </c>
      <c r="G216" s="77"/>
      <c r="H216" s="77"/>
      <c r="I216" s="77"/>
      <c r="J216" s="77"/>
      <c r="K216" s="77"/>
      <c r="L216" s="77">
        <f>IF(AND('PR-RAS'!D117&gt;0,SUM('PR-RAS'!D710:'PR-RAS'!D712)=0),1,0)</f>
        <v>1</v>
      </c>
      <c r="M216" s="77">
        <f>IF(AND('PR-RAS'!E117&gt;0,SUM('PR-RAS'!E710:'PR-RAS'!E712)=0),1,0)</f>
        <v>0</v>
      </c>
      <c r="N216" s="77"/>
      <c r="O216" s="77"/>
      <c r="P216" s="77"/>
    </row>
    <row r="217" spans="1:16" ht="30" customHeight="1" x14ac:dyDescent="0.2">
      <c r="A217" s="144">
        <v>180</v>
      </c>
      <c r="B217" s="145" t="str">
        <f t="shared" si="19"/>
        <v>Provjera</v>
      </c>
      <c r="C217" s="129" t="s">
        <v>3219</v>
      </c>
      <c r="D217" s="134"/>
      <c r="E217" s="77">
        <f t="shared" si="20"/>
        <v>0</v>
      </c>
      <c r="F217" s="77">
        <f t="shared" si="21"/>
        <v>1</v>
      </c>
      <c r="G217" s="77"/>
      <c r="H217" s="77"/>
      <c r="I217" s="77"/>
      <c r="J217" s="77"/>
      <c r="K217" s="77"/>
      <c r="L217" s="77">
        <f>IF(AND('PR-RAS'!D158&gt;0,SUM('PR-RAS'!D716:D717)=0),1,0)</f>
        <v>0</v>
      </c>
      <c r="M217" s="77">
        <f>IF(AND('PR-RAS'!E158&gt;0,SUM('PR-RAS'!E716:E717)=0),1,0)</f>
        <v>1</v>
      </c>
      <c r="N217" s="77"/>
      <c r="O217" s="77"/>
      <c r="P217" s="77"/>
    </row>
    <row r="218" spans="1:16" ht="30" customHeight="1" x14ac:dyDescent="0.2">
      <c r="A218" s="144">
        <v>181</v>
      </c>
      <c r="B218" s="145" t="str">
        <f t="shared" si="19"/>
        <v>Provjera</v>
      </c>
      <c r="C218" s="129" t="s">
        <v>3220</v>
      </c>
      <c r="D218" s="134"/>
      <c r="E218" s="77">
        <f t="shared" si="20"/>
        <v>0</v>
      </c>
      <c r="F218" s="77">
        <f t="shared" si="21"/>
        <v>1</v>
      </c>
      <c r="G218" s="77"/>
      <c r="H218" s="77"/>
      <c r="I218" s="77"/>
      <c r="J218" s="77"/>
      <c r="K218" s="77"/>
      <c r="L218" s="77">
        <f>IF(AND('PR-RAS'!D183&gt;0,'PR-RAS'!D720=0),1,0)</f>
        <v>1</v>
      </c>
      <c r="M218" s="77">
        <f>IF(AND('PR-RAS'!E183&gt;0,'PR-RAS'!E720=0),1,0)</f>
        <v>0</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0</v>
      </c>
      <c r="N220" s="77"/>
      <c r="O220" s="77"/>
      <c r="P220" s="77"/>
    </row>
    <row r="221" spans="1:16" ht="30" customHeight="1" x14ac:dyDescent="0.2">
      <c r="A221" s="144">
        <v>184</v>
      </c>
      <c r="B221" s="145" t="str">
        <f t="shared" si="19"/>
        <v>Provjera</v>
      </c>
      <c r="C221" s="129" t="s">
        <v>3223</v>
      </c>
      <c r="D221" s="134"/>
      <c r="E221" s="77">
        <f t="shared" si="20"/>
        <v>0</v>
      </c>
      <c r="F221" s="77">
        <f t="shared" si="21"/>
        <v>1</v>
      </c>
      <c r="G221" s="77"/>
      <c r="H221" s="77"/>
      <c r="I221" s="77"/>
      <c r="J221" s="77"/>
      <c r="K221" s="77"/>
      <c r="L221" s="77">
        <f>IF(AND('PR-RAS'!D189&gt;0,'PR-RAS'!D725=0),1,0)</f>
        <v>1</v>
      </c>
      <c r="M221" s="77">
        <f>IF(AND('PR-RAS'!E189&gt;0,'PR-RAS'!E725=0),1,0)</f>
        <v>0</v>
      </c>
      <c r="N221" s="77"/>
      <c r="O221" s="77"/>
      <c r="P221" s="77"/>
    </row>
    <row r="222" spans="1:16" ht="30" customHeight="1" x14ac:dyDescent="0.2">
      <c r="A222" s="144">
        <v>185</v>
      </c>
      <c r="B222" s="145" t="str">
        <f t="shared" si="19"/>
        <v>Provjera</v>
      </c>
      <c r="C222" s="129" t="s">
        <v>3224</v>
      </c>
      <c r="D222" s="134"/>
      <c r="E222" s="77">
        <f t="shared" si="20"/>
        <v>0</v>
      </c>
      <c r="F222" s="77">
        <f t="shared" si="21"/>
        <v>1</v>
      </c>
      <c r="G222" s="77"/>
      <c r="H222" s="77"/>
      <c r="I222" s="77"/>
      <c r="J222" s="77"/>
      <c r="K222" s="77"/>
      <c r="L222" s="77">
        <f>IF(AND('PR-RAS'!D190&gt;0,'PR-RAS'!D726=0),1,0)</f>
        <v>1</v>
      </c>
      <c r="M222" s="77">
        <f>IF(AND('PR-RAS'!E190&gt;0,'PR-RAS'!E726=0),1,0)</f>
        <v>1</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Provjera</v>
      </c>
      <c r="C224" s="129" t="s">
        <v>3226</v>
      </c>
      <c r="D224" s="134"/>
      <c r="E224" s="77">
        <f t="shared" si="20"/>
        <v>0</v>
      </c>
      <c r="F224" s="77">
        <f t="shared" si="21"/>
        <v>1</v>
      </c>
      <c r="G224" s="77"/>
      <c r="H224" s="77"/>
      <c r="I224" s="77"/>
      <c r="J224" s="77"/>
      <c r="K224" s="77"/>
      <c r="L224" s="77">
        <f>IF(AND('PR-RAS'!D214&gt;0,'PR-RAS'!D758=0),1,0)</f>
        <v>1</v>
      </c>
      <c r="M224" s="77">
        <f>IF(AND('PR-RAS'!E214&gt;0,'PR-RAS'!E758=0),1,0)</f>
        <v>1</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Provjera</v>
      </c>
      <c r="C226" s="129" t="s">
        <v>3228</v>
      </c>
      <c r="D226" s="134"/>
      <c r="E226" s="77">
        <f t="shared" si="20"/>
        <v>0</v>
      </c>
      <c r="F226" s="77">
        <f t="shared" si="21"/>
        <v>1</v>
      </c>
      <c r="G226" s="77"/>
      <c r="H226" s="77"/>
      <c r="I226" s="77"/>
      <c r="J226" s="77"/>
      <c r="K226" s="77"/>
      <c r="L226" s="77">
        <f>IF(AND('PR-RAS'!D265&gt;0,'PR-RAS'!D829=0),1,0)</f>
        <v>0</v>
      </c>
      <c r="M226" s="77">
        <f>IF(AND('PR-RAS'!E265&gt;0,'PR-RAS'!E829=0),1,0)</f>
        <v>1</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IF(OR('PR-RAS'!D292*'PR-RAS'!D293&gt;0,'PR-RAS'!D409*'PR-RAS'!D410&gt;0,'PR-RAS'!D637*'PR-RAS'!D638&gt;0),1,0)</f>
        <v>0</v>
      </c>
      <c r="I273" s="77">
        <f>IF(OR('PR-RAS'!E292*'PR-RAS'!E293&gt;0,'PR-RAS'!E409*'PR-RAS'!E410&gt;0,'PR-RAS'!E637*'PR-RAS'!E638&gt;0),1,0)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36</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35</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0</v>
      </c>
    </row>
  </sheetData>
  <sheetProtection algorithmName="SHA-512" hashValue="oUY3FbCAqNT/e0seRrkQb2LUd4DBDVgrWmUxU8cdc0B4yB0ml17mmz3+9/7KKmGNaFDsJi9ZRmFBgq41FVRxTw==" saltValue="oZqeNi5FQ6RfnWTLR87asQ=="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3298</v>
      </c>
      <c r="B1" s="393"/>
      <c r="C1" s="393"/>
      <c r="D1" s="295"/>
    </row>
    <row r="2" spans="1:17" ht="33" customHeight="1" x14ac:dyDescent="0.2">
      <c r="A2" s="394" t="s">
        <v>3299</v>
      </c>
      <c r="B2" s="395"/>
      <c r="C2" s="392"/>
      <c r="D2" s="4"/>
      <c r="E2" s="4"/>
      <c r="F2" s="4"/>
      <c r="G2" s="4"/>
      <c r="H2" s="4"/>
      <c r="I2" s="4"/>
      <c r="J2" s="4"/>
      <c r="K2" s="4"/>
      <c r="L2" s="4"/>
      <c r="M2" s="4"/>
      <c r="N2" s="4"/>
      <c r="O2" s="4"/>
      <c r="P2" s="4"/>
      <c r="Q2" s="4"/>
    </row>
    <row r="3" spans="1:17" ht="18.75" customHeight="1" x14ac:dyDescent="0.2">
      <c r="A3" s="43" t="s">
        <v>3300</v>
      </c>
      <c r="B3" s="396" t="s">
        <v>3301</v>
      </c>
      <c r="C3" s="392"/>
      <c r="D3" s="4"/>
      <c r="E3" s="4"/>
      <c r="F3" s="4"/>
      <c r="G3" s="4"/>
      <c r="H3" s="4"/>
      <c r="I3" s="4"/>
      <c r="J3" s="4"/>
      <c r="K3" s="4"/>
      <c r="L3" s="4"/>
      <c r="M3" s="4"/>
      <c r="N3" s="4"/>
      <c r="O3" s="4"/>
      <c r="P3" s="4"/>
      <c r="Q3" s="4"/>
    </row>
    <row r="4" spans="1:17" ht="37.5" hidden="1" customHeight="1" x14ac:dyDescent="0.2">
      <c r="A4" s="44" t="s">
        <v>3302</v>
      </c>
      <c r="B4" s="391" t="s">
        <v>3303</v>
      </c>
      <c r="C4" s="392"/>
      <c r="D4" s="4"/>
      <c r="E4" s="4"/>
      <c r="F4" s="4"/>
      <c r="G4" s="4"/>
      <c r="H4" s="4"/>
      <c r="I4" s="4"/>
      <c r="J4" s="4"/>
      <c r="K4" s="4"/>
      <c r="L4" s="4"/>
      <c r="M4" s="4"/>
      <c r="N4" s="4"/>
      <c r="O4" s="4"/>
      <c r="P4" s="4"/>
      <c r="Q4" s="4"/>
    </row>
    <row r="5" spans="1:17" ht="48" hidden="1" customHeight="1" x14ac:dyDescent="0.2">
      <c r="A5" s="44" t="s">
        <v>3302</v>
      </c>
      <c r="B5" s="391" t="s">
        <v>3304</v>
      </c>
      <c r="C5" s="392"/>
      <c r="D5" s="4"/>
      <c r="E5" s="4"/>
      <c r="F5" s="4"/>
      <c r="G5" s="4"/>
      <c r="H5" s="4"/>
      <c r="I5" s="4"/>
      <c r="J5" s="4"/>
      <c r="K5" s="4"/>
      <c r="L5" s="4"/>
      <c r="M5" s="4"/>
      <c r="N5" s="4"/>
      <c r="O5" s="4"/>
      <c r="P5" s="4"/>
      <c r="Q5" s="4"/>
    </row>
    <row r="6" spans="1:17" ht="59.25" hidden="1" customHeight="1" x14ac:dyDescent="0.2">
      <c r="A6" s="44" t="s">
        <v>3302</v>
      </c>
      <c r="B6" s="391" t="s">
        <v>3305</v>
      </c>
      <c r="C6" s="392"/>
      <c r="D6" s="4"/>
      <c r="E6" s="4"/>
      <c r="F6" s="4"/>
      <c r="G6" s="4"/>
      <c r="H6" s="4"/>
      <c r="I6" s="4"/>
      <c r="J6" s="4"/>
      <c r="K6" s="4"/>
      <c r="L6" s="4"/>
      <c r="M6" s="4"/>
      <c r="N6" s="4"/>
      <c r="O6" s="4"/>
      <c r="P6" s="4"/>
      <c r="Q6" s="4"/>
    </row>
    <row r="7" spans="1:17" ht="48" hidden="1" customHeight="1" x14ac:dyDescent="0.2">
      <c r="A7" s="44" t="s">
        <v>3306</v>
      </c>
      <c r="B7" s="391" t="s">
        <v>3307</v>
      </c>
      <c r="C7" s="392"/>
      <c r="D7" s="4"/>
      <c r="E7" s="4"/>
      <c r="F7" s="4"/>
      <c r="G7" s="4"/>
      <c r="H7" s="4"/>
      <c r="I7" s="4"/>
      <c r="J7" s="4"/>
      <c r="K7" s="4"/>
      <c r="L7" s="4"/>
      <c r="M7" s="4"/>
      <c r="N7" s="4"/>
      <c r="O7" s="4"/>
      <c r="P7" s="4"/>
      <c r="Q7" s="4"/>
    </row>
    <row r="8" spans="1:17" ht="41.25" hidden="1" customHeight="1" x14ac:dyDescent="0.2">
      <c r="A8" s="44" t="s">
        <v>3308</v>
      </c>
      <c r="B8" s="391" t="s">
        <v>3309</v>
      </c>
      <c r="C8" s="392"/>
      <c r="D8" s="4"/>
      <c r="E8" s="4"/>
      <c r="F8" s="4"/>
      <c r="G8" s="4"/>
      <c r="H8" s="4"/>
      <c r="I8" s="4"/>
      <c r="J8" s="4"/>
      <c r="K8" s="4"/>
      <c r="L8" s="4"/>
      <c r="M8" s="4"/>
      <c r="N8" s="4"/>
      <c r="O8" s="4"/>
      <c r="P8" s="4"/>
      <c r="Q8" s="4"/>
    </row>
    <row r="9" spans="1:17" ht="59.25" hidden="1" customHeight="1" x14ac:dyDescent="0.2">
      <c r="A9" s="44" t="s">
        <v>3310</v>
      </c>
      <c r="B9" s="391" t="s">
        <v>3311</v>
      </c>
      <c r="C9" s="392"/>
      <c r="D9" s="4"/>
      <c r="E9" s="4"/>
      <c r="F9" s="4"/>
      <c r="G9" s="4"/>
      <c r="H9" s="4"/>
      <c r="I9" s="4"/>
      <c r="J9" s="4"/>
      <c r="K9" s="4"/>
      <c r="L9" s="4"/>
      <c r="M9" s="4"/>
      <c r="N9" s="4"/>
      <c r="O9" s="4"/>
      <c r="P9" s="4"/>
      <c r="Q9" s="4"/>
    </row>
    <row r="10" spans="1:17" ht="61.5" hidden="1" customHeight="1" x14ac:dyDescent="0.2">
      <c r="A10" s="44" t="s">
        <v>3310</v>
      </c>
      <c r="B10" s="391" t="s">
        <v>3312</v>
      </c>
      <c r="C10" s="392"/>
      <c r="D10" s="4"/>
      <c r="E10" s="4"/>
      <c r="F10" s="4"/>
      <c r="G10" s="4"/>
      <c r="H10" s="4"/>
      <c r="I10" s="4"/>
      <c r="J10" s="4"/>
      <c r="K10" s="4"/>
      <c r="L10" s="4"/>
      <c r="M10" s="4"/>
      <c r="N10" s="4"/>
      <c r="O10" s="4"/>
      <c r="P10" s="4"/>
      <c r="Q10" s="4"/>
    </row>
    <row r="11" spans="1:17" ht="43.5" hidden="1" customHeight="1" x14ac:dyDescent="0.2">
      <c r="A11" s="44" t="s">
        <v>3310</v>
      </c>
      <c r="B11" s="391" t="s">
        <v>3313</v>
      </c>
      <c r="C11" s="392"/>
      <c r="D11" s="4"/>
      <c r="E11" s="4"/>
      <c r="F11" s="4"/>
      <c r="G11" s="4"/>
      <c r="H11" s="4"/>
      <c r="I11" s="4"/>
      <c r="J11" s="4"/>
      <c r="K11" s="4"/>
      <c r="L11" s="4"/>
      <c r="M11" s="4"/>
      <c r="N11" s="4"/>
      <c r="O11" s="4"/>
      <c r="P11" s="4"/>
      <c r="Q11" s="4"/>
    </row>
    <row r="12" spans="1:17" ht="27.75" hidden="1" customHeight="1" x14ac:dyDescent="0.2">
      <c r="A12" s="44" t="s">
        <v>3314</v>
      </c>
      <c r="B12" s="391" t="s">
        <v>3315</v>
      </c>
      <c r="C12" s="392"/>
      <c r="D12" s="4"/>
      <c r="E12" s="4"/>
      <c r="F12" s="4"/>
      <c r="G12" s="4"/>
      <c r="H12" s="4"/>
      <c r="I12" s="4"/>
      <c r="J12" s="4"/>
      <c r="K12" s="4"/>
      <c r="L12" s="4"/>
      <c r="M12" s="4"/>
      <c r="N12" s="4"/>
      <c r="O12" s="4"/>
      <c r="P12" s="4"/>
      <c r="Q12" s="4"/>
    </row>
    <row r="13" spans="1:17" ht="27.75" hidden="1" customHeight="1" x14ac:dyDescent="0.2">
      <c r="A13" s="44" t="s">
        <v>3316</v>
      </c>
      <c r="B13" s="391" t="s">
        <v>3317</v>
      </c>
      <c r="C13" s="392"/>
      <c r="D13" s="4"/>
      <c r="E13" s="4"/>
      <c r="F13" s="4"/>
      <c r="G13" s="4"/>
      <c r="H13" s="4"/>
      <c r="I13" s="4"/>
      <c r="J13" s="4"/>
      <c r="K13" s="4"/>
      <c r="L13" s="4"/>
      <c r="M13" s="4"/>
      <c r="N13" s="4"/>
      <c r="O13" s="4"/>
      <c r="P13" s="4"/>
      <c r="Q13" s="4"/>
    </row>
    <row r="14" spans="1:17" ht="45.75" hidden="1" customHeight="1" x14ac:dyDescent="0.2">
      <c r="A14" s="44" t="s">
        <v>3318</v>
      </c>
      <c r="B14" s="391" t="s">
        <v>3319</v>
      </c>
      <c r="C14" s="392"/>
      <c r="D14" s="4"/>
      <c r="E14" s="4"/>
      <c r="F14" s="4"/>
      <c r="G14" s="4"/>
      <c r="H14" s="4"/>
      <c r="I14" s="4"/>
      <c r="J14" s="4"/>
      <c r="K14" s="4"/>
      <c r="L14" s="4"/>
      <c r="M14" s="4"/>
      <c r="N14" s="4"/>
      <c r="O14" s="4"/>
      <c r="P14" s="4"/>
      <c r="Q14" s="4"/>
    </row>
    <row r="15" spans="1:17" ht="45.75" hidden="1" customHeight="1" x14ac:dyDescent="0.2">
      <c r="A15" s="44" t="s">
        <v>3320</v>
      </c>
      <c r="B15" s="391" t="s">
        <v>3321</v>
      </c>
      <c r="C15" s="392"/>
      <c r="D15" s="4"/>
      <c r="E15" s="4"/>
      <c r="F15" s="4"/>
      <c r="G15" s="4"/>
      <c r="H15" s="4"/>
      <c r="I15" s="4"/>
      <c r="J15" s="4"/>
      <c r="K15" s="4"/>
      <c r="L15" s="4"/>
      <c r="M15" s="4"/>
      <c r="N15" s="4"/>
      <c r="O15" s="4"/>
      <c r="P15" s="4"/>
      <c r="Q15" s="4"/>
    </row>
    <row r="16" spans="1:17" ht="51" hidden="1" customHeight="1" x14ac:dyDescent="0.2">
      <c r="A16" s="44" t="s">
        <v>3322</v>
      </c>
      <c r="B16" s="391" t="s">
        <v>3323</v>
      </c>
      <c r="C16" s="392"/>
      <c r="D16" s="4"/>
      <c r="E16" s="4"/>
      <c r="F16" s="4"/>
      <c r="G16" s="4"/>
      <c r="H16" s="4"/>
      <c r="I16" s="4"/>
      <c r="J16" s="4"/>
      <c r="K16" s="4"/>
      <c r="L16" s="4"/>
      <c r="M16" s="4"/>
      <c r="N16" s="4"/>
      <c r="O16" s="4"/>
      <c r="P16" s="4"/>
      <c r="Q16" s="4"/>
    </row>
    <row r="17" spans="1:17" ht="27.75" hidden="1" customHeight="1" x14ac:dyDescent="0.2">
      <c r="A17" s="44" t="s">
        <v>3324</v>
      </c>
      <c r="B17" s="391" t="s">
        <v>3325</v>
      </c>
      <c r="C17" s="392"/>
      <c r="D17" s="4"/>
      <c r="E17" s="4"/>
      <c r="F17" s="4"/>
      <c r="G17" s="4"/>
      <c r="H17" s="4"/>
      <c r="I17" s="4"/>
      <c r="J17" s="4"/>
      <c r="K17" s="4"/>
      <c r="L17" s="4"/>
      <c r="M17" s="4"/>
      <c r="N17" s="4"/>
      <c r="O17" s="4"/>
      <c r="P17" s="4"/>
      <c r="Q17" s="4"/>
    </row>
    <row r="18" spans="1:17" ht="27.75" hidden="1" customHeight="1" x14ac:dyDescent="0.2">
      <c r="A18" s="44" t="s">
        <v>3326</v>
      </c>
      <c r="B18" s="391" t="s">
        <v>3327</v>
      </c>
      <c r="C18" s="392"/>
      <c r="D18" s="4"/>
      <c r="E18" s="4"/>
      <c r="F18" s="4"/>
      <c r="G18" s="4"/>
      <c r="H18" s="4"/>
      <c r="I18" s="4"/>
      <c r="J18" s="4"/>
      <c r="K18" s="4"/>
      <c r="L18" s="4"/>
      <c r="M18" s="4"/>
      <c r="N18" s="4"/>
      <c r="O18" s="4"/>
      <c r="P18" s="4"/>
      <c r="Q18" s="4"/>
    </row>
    <row r="19" spans="1:17" ht="45" hidden="1" customHeight="1" x14ac:dyDescent="0.2">
      <c r="A19" s="44" t="s">
        <v>3326</v>
      </c>
      <c r="B19" s="391" t="s">
        <v>3328</v>
      </c>
      <c r="C19" s="392"/>
      <c r="D19" s="4"/>
      <c r="E19" s="4"/>
      <c r="F19" s="4"/>
      <c r="G19" s="4"/>
      <c r="H19" s="4"/>
      <c r="I19" s="4"/>
      <c r="J19" s="4"/>
      <c r="K19" s="4"/>
      <c r="L19" s="4"/>
      <c r="M19" s="4"/>
      <c r="N19" s="4"/>
      <c r="O19" s="4"/>
      <c r="P19" s="4"/>
      <c r="Q19" s="4"/>
    </row>
    <row r="20" spans="1:17" ht="45" hidden="1" customHeight="1" x14ac:dyDescent="0.2">
      <c r="A20" s="44" t="s">
        <v>3329</v>
      </c>
      <c r="B20" s="391" t="s">
        <v>3330</v>
      </c>
      <c r="C20" s="392"/>
      <c r="D20" s="4"/>
      <c r="E20" s="4"/>
      <c r="F20" s="4"/>
      <c r="G20" s="4"/>
      <c r="H20" s="4"/>
      <c r="I20" s="4"/>
      <c r="J20" s="4"/>
      <c r="K20" s="4"/>
      <c r="L20" s="4"/>
      <c r="M20" s="4"/>
      <c r="N20" s="4"/>
      <c r="O20" s="4"/>
      <c r="P20" s="4"/>
      <c r="Q20" s="4"/>
    </row>
    <row r="21" spans="1:17" ht="30" hidden="1" customHeight="1" x14ac:dyDescent="0.2">
      <c r="A21" s="44" t="s">
        <v>3331</v>
      </c>
      <c r="B21" s="391" t="s">
        <v>3332</v>
      </c>
      <c r="C21" s="392"/>
      <c r="D21" s="4"/>
      <c r="E21" s="4"/>
      <c r="F21" s="4"/>
      <c r="G21" s="4"/>
      <c r="H21" s="4"/>
      <c r="I21" s="4"/>
      <c r="J21" s="4"/>
      <c r="K21" s="4"/>
      <c r="L21" s="4"/>
      <c r="M21" s="4"/>
      <c r="N21" s="4"/>
      <c r="O21" s="4"/>
      <c r="P21" s="4"/>
      <c r="Q21" s="4"/>
    </row>
    <row r="22" spans="1:17" ht="30" hidden="1" customHeight="1" x14ac:dyDescent="0.2">
      <c r="A22" s="44" t="s">
        <v>3333</v>
      </c>
      <c r="B22" s="391" t="s">
        <v>3334</v>
      </c>
      <c r="C22" s="392"/>
      <c r="D22" s="4"/>
      <c r="E22" s="4"/>
      <c r="F22" s="4"/>
      <c r="G22" s="4"/>
      <c r="H22" s="4"/>
      <c r="I22" s="4"/>
      <c r="J22" s="4"/>
      <c r="K22" s="4"/>
      <c r="L22" s="4"/>
      <c r="M22" s="4"/>
      <c r="N22" s="4"/>
      <c r="O22" s="4"/>
      <c r="P22" s="4"/>
      <c r="Q22" s="4"/>
    </row>
    <row r="23" spans="1:17" ht="30" hidden="1" customHeight="1" x14ac:dyDescent="0.2">
      <c r="A23" s="44" t="s">
        <v>3335</v>
      </c>
      <c r="B23" s="391" t="s">
        <v>3336</v>
      </c>
      <c r="C23" s="392"/>
      <c r="D23" s="4"/>
      <c r="E23" s="4"/>
      <c r="F23" s="4"/>
      <c r="G23" s="4"/>
      <c r="H23" s="4"/>
      <c r="I23" s="4"/>
      <c r="J23" s="4"/>
      <c r="K23" s="4"/>
      <c r="L23" s="4"/>
      <c r="M23" s="4"/>
      <c r="N23" s="4"/>
      <c r="O23" s="4"/>
      <c r="P23" s="4"/>
      <c r="Q23" s="4"/>
    </row>
    <row r="24" spans="1:17" ht="30" hidden="1" customHeight="1" x14ac:dyDescent="0.2">
      <c r="A24" s="44" t="s">
        <v>3337</v>
      </c>
      <c r="B24" s="391" t="s">
        <v>3338</v>
      </c>
      <c r="C24" s="392"/>
      <c r="D24" s="4"/>
      <c r="E24" s="4"/>
      <c r="F24" s="4"/>
      <c r="G24" s="4"/>
      <c r="H24" s="4"/>
      <c r="I24" s="4"/>
      <c r="J24" s="4"/>
      <c r="K24" s="4"/>
      <c r="L24" s="4"/>
      <c r="M24" s="4"/>
      <c r="N24" s="4"/>
      <c r="O24" s="4"/>
      <c r="P24" s="4"/>
      <c r="Q24" s="4"/>
    </row>
    <row r="25" spans="1:17" ht="30" hidden="1" customHeight="1" x14ac:dyDescent="0.2">
      <c r="A25" s="44" t="s">
        <v>3339</v>
      </c>
      <c r="B25" s="391" t="s">
        <v>3340</v>
      </c>
      <c r="C25" s="392"/>
      <c r="D25" s="4"/>
      <c r="E25" s="4"/>
      <c r="F25" s="4"/>
      <c r="G25" s="4"/>
      <c r="H25" s="4"/>
      <c r="I25" s="4"/>
      <c r="J25" s="4"/>
      <c r="K25" s="4"/>
      <c r="L25" s="4"/>
      <c r="M25" s="4"/>
      <c r="N25" s="4"/>
      <c r="O25" s="4"/>
      <c r="P25" s="4"/>
      <c r="Q25" s="4"/>
    </row>
    <row r="26" spans="1:17" ht="30" hidden="1" customHeight="1" x14ac:dyDescent="0.2">
      <c r="A26" s="44" t="s">
        <v>3341</v>
      </c>
      <c r="B26" s="391" t="s">
        <v>3342</v>
      </c>
      <c r="C26" s="392"/>
      <c r="D26" s="4"/>
      <c r="E26" s="4"/>
      <c r="F26" s="4"/>
      <c r="G26" s="4"/>
      <c r="H26" s="4"/>
      <c r="I26" s="4"/>
      <c r="J26" s="4"/>
      <c r="K26" s="4"/>
      <c r="L26" s="4"/>
      <c r="M26" s="4"/>
      <c r="N26" s="4"/>
      <c r="O26" s="4"/>
      <c r="P26" s="4"/>
      <c r="Q26" s="4"/>
    </row>
    <row r="27" spans="1:17" ht="70.5" hidden="1" customHeight="1" x14ac:dyDescent="0.2">
      <c r="A27" s="44" t="s">
        <v>3343</v>
      </c>
      <c r="B27" s="391" t="s">
        <v>3344</v>
      </c>
      <c r="C27" s="392"/>
      <c r="D27" s="4"/>
      <c r="E27" s="4"/>
      <c r="F27" s="4"/>
      <c r="G27" s="4"/>
      <c r="H27" s="4"/>
      <c r="I27" s="4"/>
      <c r="J27" s="4"/>
      <c r="K27" s="4"/>
      <c r="L27" s="4"/>
      <c r="M27" s="4"/>
      <c r="N27" s="4"/>
      <c r="O27" s="4"/>
      <c r="P27" s="4"/>
      <c r="Q27" s="4"/>
    </row>
    <row r="28" spans="1:17" ht="48" hidden="1" customHeight="1" x14ac:dyDescent="0.2">
      <c r="A28" s="44" t="s">
        <v>3345</v>
      </c>
      <c r="B28" s="391" t="s">
        <v>3346</v>
      </c>
      <c r="C28" s="392"/>
      <c r="D28" s="4"/>
      <c r="E28" s="4"/>
      <c r="F28" s="4"/>
      <c r="G28" s="4"/>
      <c r="H28" s="4"/>
      <c r="I28" s="4"/>
      <c r="J28" s="4"/>
      <c r="K28" s="4"/>
      <c r="L28" s="4"/>
      <c r="M28" s="4"/>
      <c r="N28" s="4"/>
      <c r="O28" s="4"/>
      <c r="P28" s="4"/>
      <c r="Q28" s="4"/>
    </row>
    <row r="29" spans="1:17" ht="100.5" hidden="1" customHeight="1" x14ac:dyDescent="0.2">
      <c r="A29" s="44" t="s">
        <v>3347</v>
      </c>
      <c r="B29" s="391" t="s">
        <v>3348</v>
      </c>
      <c r="C29" s="392"/>
      <c r="D29" s="4"/>
      <c r="E29" s="4"/>
      <c r="F29" s="4"/>
      <c r="G29" s="4"/>
      <c r="H29" s="4"/>
      <c r="I29" s="4"/>
      <c r="J29" s="4"/>
      <c r="K29" s="4"/>
      <c r="L29" s="4"/>
      <c r="M29" s="4"/>
      <c r="N29" s="4"/>
      <c r="O29" s="4"/>
      <c r="P29" s="4"/>
      <c r="Q29" s="4"/>
    </row>
    <row r="30" spans="1:17" ht="45" hidden="1" customHeight="1" x14ac:dyDescent="0.2">
      <c r="A30" s="44" t="s">
        <v>3349</v>
      </c>
      <c r="B30" s="391" t="s">
        <v>3350</v>
      </c>
      <c r="C30" s="392"/>
      <c r="D30" s="4"/>
      <c r="E30" s="4"/>
      <c r="F30" s="4"/>
      <c r="G30" s="4"/>
      <c r="H30" s="4"/>
      <c r="I30" s="4"/>
      <c r="J30" s="4"/>
      <c r="K30" s="4"/>
      <c r="L30" s="4"/>
      <c r="M30" s="4"/>
      <c r="N30" s="4"/>
      <c r="O30" s="4"/>
      <c r="P30" s="4"/>
      <c r="Q30" s="4"/>
    </row>
    <row r="31" spans="1:17" ht="45" hidden="1" customHeight="1" x14ac:dyDescent="0.2">
      <c r="A31" s="44" t="s">
        <v>3351</v>
      </c>
      <c r="B31" s="391" t="s">
        <v>3352</v>
      </c>
      <c r="C31" s="392"/>
      <c r="D31" s="4"/>
      <c r="E31" s="4"/>
      <c r="F31" s="4"/>
      <c r="G31" s="4"/>
      <c r="H31" s="4"/>
      <c r="I31" s="4"/>
      <c r="J31" s="4"/>
      <c r="K31" s="4"/>
      <c r="L31" s="4"/>
      <c r="M31" s="4"/>
      <c r="N31" s="4"/>
      <c r="O31" s="4"/>
      <c r="P31" s="4"/>
      <c r="Q31" s="4"/>
    </row>
    <row r="32" spans="1:17" ht="45" hidden="1" customHeight="1" x14ac:dyDescent="0.2">
      <c r="A32" s="44" t="s">
        <v>3353</v>
      </c>
      <c r="B32" s="391" t="s">
        <v>3354</v>
      </c>
      <c r="C32" s="392"/>
      <c r="D32" s="4"/>
      <c r="E32" s="4"/>
      <c r="F32" s="4"/>
      <c r="G32" s="4"/>
      <c r="H32" s="4"/>
      <c r="I32" s="4"/>
      <c r="J32" s="4"/>
      <c r="K32" s="4"/>
      <c r="L32" s="4"/>
      <c r="M32" s="4"/>
      <c r="N32" s="4"/>
      <c r="O32" s="4"/>
      <c r="P32" s="4"/>
      <c r="Q32" s="4"/>
    </row>
    <row r="33" spans="1:21" ht="72" hidden="1" customHeight="1" x14ac:dyDescent="0.2">
      <c r="A33" s="44" t="s">
        <v>3355</v>
      </c>
      <c r="B33" s="391" t="s">
        <v>3356</v>
      </c>
      <c r="C33" s="392"/>
      <c r="D33" s="4"/>
      <c r="E33" s="4"/>
      <c r="F33" s="4"/>
      <c r="G33" s="4"/>
      <c r="H33" s="4"/>
      <c r="I33" s="4"/>
      <c r="J33" s="4"/>
      <c r="K33" s="4"/>
      <c r="L33" s="4"/>
      <c r="M33" s="4"/>
      <c r="N33" s="4"/>
      <c r="O33" s="4"/>
      <c r="P33" s="4"/>
      <c r="Q33" s="4"/>
    </row>
    <row r="34" spans="1:21" ht="79.5" hidden="1" customHeight="1" x14ac:dyDescent="0.2">
      <c r="A34" s="44" t="s">
        <v>3357</v>
      </c>
      <c r="B34" s="391" t="s">
        <v>3358</v>
      </c>
      <c r="C34" s="392"/>
      <c r="D34" s="4"/>
      <c r="E34" s="4"/>
      <c r="F34" s="4"/>
      <c r="G34" s="4"/>
      <c r="H34" s="4"/>
      <c r="I34" s="4"/>
      <c r="J34" s="4"/>
      <c r="K34" s="4"/>
      <c r="L34" s="4"/>
      <c r="M34" s="4"/>
      <c r="N34" s="4"/>
      <c r="O34" s="4"/>
      <c r="P34" s="4"/>
      <c r="Q34" s="4"/>
    </row>
    <row r="35" spans="1:21" ht="70.5" hidden="1" customHeight="1" x14ac:dyDescent="0.2">
      <c r="A35" s="44" t="s">
        <v>3359</v>
      </c>
      <c r="B35" s="391" t="s">
        <v>3360</v>
      </c>
      <c r="C35" s="392"/>
      <c r="D35" s="4"/>
      <c r="E35" s="4"/>
      <c r="F35" s="4"/>
      <c r="G35" s="4"/>
      <c r="H35" s="4"/>
      <c r="I35" s="4"/>
      <c r="J35" s="4"/>
      <c r="K35" s="4"/>
      <c r="L35" s="4"/>
      <c r="M35" s="4"/>
      <c r="N35" s="4"/>
      <c r="O35" s="4"/>
      <c r="P35" s="4"/>
      <c r="Q35" s="4"/>
    </row>
    <row r="36" spans="1:21" ht="45.75" hidden="1" customHeight="1" x14ac:dyDescent="0.2">
      <c r="A36" s="44" t="s">
        <v>3361</v>
      </c>
      <c r="B36" s="391" t="s">
        <v>3362</v>
      </c>
      <c r="C36" s="392"/>
      <c r="D36" s="4"/>
      <c r="E36" s="4"/>
      <c r="F36" s="4"/>
      <c r="G36" s="4"/>
      <c r="H36" s="4"/>
      <c r="I36" s="4"/>
      <c r="J36" s="4"/>
      <c r="K36" s="4"/>
      <c r="L36" s="4"/>
      <c r="M36" s="4"/>
      <c r="N36" s="4"/>
      <c r="O36" s="4"/>
      <c r="P36" s="4"/>
      <c r="Q36" s="4"/>
    </row>
    <row r="37" spans="1:21" ht="54.75" hidden="1" customHeight="1" x14ac:dyDescent="0.2">
      <c r="A37" s="44" t="s">
        <v>3363</v>
      </c>
      <c r="B37" s="391" t="s">
        <v>3364</v>
      </c>
      <c r="C37" s="392"/>
      <c r="D37" s="4"/>
      <c r="E37" s="4"/>
      <c r="F37" s="4"/>
      <c r="G37" s="4"/>
      <c r="H37" s="4"/>
      <c r="I37" s="4"/>
      <c r="J37" s="4"/>
      <c r="K37" s="4"/>
      <c r="L37" s="4"/>
      <c r="M37" s="4"/>
      <c r="N37" s="4"/>
      <c r="O37" s="4"/>
      <c r="P37" s="4"/>
      <c r="Q37" s="4"/>
    </row>
    <row r="38" spans="1:21" ht="37.5" hidden="1" customHeight="1" x14ac:dyDescent="0.2">
      <c r="A38" s="44" t="s">
        <v>3365</v>
      </c>
      <c r="B38" s="391" t="s">
        <v>3366</v>
      </c>
      <c r="C38" s="392"/>
      <c r="D38" s="4"/>
      <c r="E38" s="4"/>
      <c r="F38" s="4"/>
      <c r="G38" s="4"/>
      <c r="H38" s="4"/>
      <c r="I38" s="4"/>
      <c r="J38" s="4"/>
      <c r="K38" s="4"/>
      <c r="L38" s="4"/>
      <c r="M38" s="4"/>
      <c r="N38" s="4"/>
      <c r="O38" s="4"/>
      <c r="P38" s="4"/>
      <c r="Q38" s="4"/>
    </row>
    <row r="39" spans="1:21" ht="61.5" hidden="1" customHeight="1" x14ac:dyDescent="0.2">
      <c r="A39" s="44" t="s">
        <v>3367</v>
      </c>
      <c r="B39" s="391" t="s">
        <v>3368</v>
      </c>
      <c r="C39" s="392"/>
      <c r="D39" s="4"/>
      <c r="E39" s="4"/>
      <c r="F39" s="4"/>
      <c r="G39" s="4"/>
      <c r="H39" s="4"/>
      <c r="I39" s="4"/>
      <c r="J39" s="4"/>
      <c r="K39" s="4"/>
      <c r="L39" s="4"/>
      <c r="M39" s="4"/>
      <c r="N39" s="4"/>
      <c r="O39" s="4"/>
      <c r="P39" s="4"/>
      <c r="Q39" s="4"/>
    </row>
    <row r="40" spans="1:21" ht="53.25" hidden="1" customHeight="1" x14ac:dyDescent="0.2">
      <c r="A40" s="44" t="s">
        <v>3369</v>
      </c>
      <c r="B40" s="391" t="s">
        <v>3370</v>
      </c>
      <c r="C40" s="392"/>
      <c r="D40" s="4"/>
      <c r="E40" s="4"/>
      <c r="F40" s="4"/>
      <c r="G40" s="4"/>
      <c r="H40" s="4"/>
      <c r="I40" s="4"/>
      <c r="J40" s="4"/>
      <c r="K40" s="4"/>
      <c r="L40" s="4"/>
      <c r="M40" s="4"/>
      <c r="N40" s="4"/>
      <c r="O40" s="4"/>
      <c r="P40" s="4"/>
      <c r="Q40" s="4"/>
    </row>
    <row r="41" spans="1:21" ht="73.5" hidden="1" customHeight="1" x14ac:dyDescent="0.2">
      <c r="A41" s="44" t="s">
        <v>3371</v>
      </c>
      <c r="B41" s="391" t="s">
        <v>3372</v>
      </c>
      <c r="C41" s="392"/>
      <c r="D41" s="4"/>
      <c r="E41" s="4"/>
      <c r="F41" s="4"/>
      <c r="G41" s="4"/>
      <c r="H41" s="4"/>
      <c r="I41" s="4"/>
      <c r="J41" s="4"/>
      <c r="K41" s="4"/>
      <c r="L41" s="4"/>
      <c r="M41" s="4"/>
      <c r="N41" s="4"/>
      <c r="O41" s="4"/>
      <c r="P41" s="4"/>
      <c r="Q41" s="4"/>
    </row>
    <row r="42" spans="1:21" ht="57.75" hidden="1" customHeight="1" x14ac:dyDescent="0.2">
      <c r="A42" s="44" t="s">
        <v>3373</v>
      </c>
      <c r="B42" s="391" t="s">
        <v>3374</v>
      </c>
      <c r="C42" s="392"/>
      <c r="D42" s="4"/>
      <c r="E42" s="4"/>
      <c r="F42" s="4"/>
      <c r="G42" s="4"/>
      <c r="H42" s="4"/>
      <c r="I42" s="4"/>
      <c r="J42" s="4"/>
      <c r="K42" s="4"/>
      <c r="L42" s="4"/>
      <c r="M42" s="4"/>
      <c r="N42" s="4"/>
      <c r="O42" s="4"/>
      <c r="P42" s="4"/>
      <c r="Q42" s="4"/>
    </row>
    <row r="43" spans="1:21" ht="84" hidden="1" customHeight="1" x14ac:dyDescent="0.2">
      <c r="A43" s="44" t="s">
        <v>3375</v>
      </c>
      <c r="B43" s="391" t="s">
        <v>3376</v>
      </c>
      <c r="C43" s="392"/>
      <c r="D43" s="4"/>
      <c r="E43" s="4"/>
      <c r="F43" s="4"/>
      <c r="G43" s="4"/>
      <c r="H43" s="4"/>
      <c r="I43" s="4"/>
      <c r="J43" s="4"/>
      <c r="K43" s="4"/>
      <c r="L43" s="4"/>
      <c r="M43" s="4"/>
      <c r="N43" s="4"/>
      <c r="O43" s="4"/>
      <c r="P43" s="4"/>
      <c r="Q43" s="4"/>
    </row>
    <row r="44" spans="1:21" ht="48" hidden="1" customHeight="1" x14ac:dyDescent="0.2">
      <c r="A44" s="44" t="s">
        <v>3377</v>
      </c>
      <c r="B44" s="391" t="s">
        <v>3378</v>
      </c>
      <c r="C44" s="392"/>
      <c r="D44" s="4"/>
      <c r="E44" s="4"/>
      <c r="F44" s="4"/>
      <c r="G44" s="4"/>
      <c r="H44" s="4"/>
      <c r="I44" s="4"/>
      <c r="J44" s="4"/>
      <c r="K44" s="4"/>
      <c r="L44" s="4"/>
      <c r="M44" s="4"/>
      <c r="N44" s="4"/>
      <c r="O44" s="4"/>
      <c r="P44" s="4"/>
      <c r="Q44" s="4"/>
    </row>
    <row r="45" spans="1:21" ht="57" hidden="1" customHeight="1" x14ac:dyDescent="0.2">
      <c r="A45" s="44" t="s">
        <v>3379</v>
      </c>
      <c r="B45" s="391" t="s">
        <v>3380</v>
      </c>
      <c r="C45" s="392"/>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400" t="s">
        <v>3382</v>
      </c>
      <c r="C46" s="392"/>
      <c r="D46" s="42"/>
      <c r="E46" s="4"/>
      <c r="F46" s="4"/>
      <c r="G46" s="4"/>
      <c r="H46" s="4"/>
      <c r="I46" s="4"/>
      <c r="J46" s="4"/>
      <c r="K46" s="4"/>
      <c r="L46" s="4"/>
      <c r="M46" s="4"/>
      <c r="N46" s="4"/>
      <c r="O46" s="4"/>
      <c r="P46" s="4"/>
      <c r="Q46" s="4"/>
    </row>
    <row r="47" spans="1:21" ht="66" hidden="1" customHeight="1" x14ac:dyDescent="0.2">
      <c r="A47" s="50" t="s">
        <v>3383</v>
      </c>
      <c r="B47" s="401" t="s">
        <v>3384</v>
      </c>
      <c r="C47" s="401"/>
      <c r="D47" s="4"/>
      <c r="E47" s="4"/>
      <c r="F47" s="4"/>
      <c r="G47" s="4"/>
      <c r="H47" s="4"/>
      <c r="I47" s="4"/>
      <c r="J47" s="4"/>
      <c r="K47" s="4"/>
      <c r="L47" s="4"/>
      <c r="M47" s="4"/>
      <c r="N47" s="4"/>
      <c r="O47" s="4"/>
      <c r="P47" s="4"/>
      <c r="Q47" s="4"/>
    </row>
    <row r="48" spans="1:21" ht="123.75" customHeight="1" x14ac:dyDescent="0.2">
      <c r="A48" s="285" t="s">
        <v>3385</v>
      </c>
      <c r="B48" s="399" t="s">
        <v>3386</v>
      </c>
      <c r="C48" s="398"/>
      <c r="D48" s="4"/>
      <c r="E48" s="4"/>
      <c r="F48" s="4"/>
      <c r="G48" s="4"/>
      <c r="H48" s="4"/>
      <c r="I48" s="4"/>
      <c r="J48" s="4"/>
      <c r="K48" s="4"/>
      <c r="L48" s="4"/>
      <c r="M48" s="4"/>
      <c r="N48" s="4"/>
      <c r="O48" s="4"/>
      <c r="P48" s="4"/>
      <c r="Q48" s="4"/>
    </row>
    <row r="49" spans="1:17" s="279" customFormat="1" ht="34.5" customHeight="1" x14ac:dyDescent="0.2">
      <c r="A49" s="285" t="s">
        <v>3387</v>
      </c>
      <c r="B49" s="397" t="s">
        <v>3388</v>
      </c>
      <c r="C49" s="398"/>
      <c r="D49" s="4"/>
      <c r="E49" s="4"/>
      <c r="F49" s="4"/>
      <c r="G49" s="4"/>
      <c r="H49" s="4"/>
      <c r="I49" s="4"/>
      <c r="J49" s="4"/>
      <c r="K49" s="4"/>
      <c r="L49" s="4"/>
      <c r="M49" s="4"/>
      <c r="N49" s="4"/>
      <c r="O49" s="4"/>
      <c r="P49" s="4"/>
      <c r="Q49" s="4"/>
    </row>
    <row r="50" spans="1:17" s="286" customFormat="1" ht="34.5" customHeight="1" x14ac:dyDescent="0.2">
      <c r="A50" s="285" t="s">
        <v>3389</v>
      </c>
      <c r="B50" s="397" t="s">
        <v>3390</v>
      </c>
      <c r="C50" s="398"/>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2022-07-14T12:13:02Z</cp:lastPrinted>
  <dcterms:created xsi:type="dcterms:W3CDTF">2022-04-01T05:14:30Z</dcterms:created>
  <dcterms:modified xsi:type="dcterms:W3CDTF">2022-07-14T12:15:18Z</dcterms:modified>
</cp:coreProperties>
</file>